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0170"/>
  </bookViews>
  <sheets>
    <sheet name="Таблица 1" sheetId="1" r:id="rId1"/>
    <sheet name="Таблица 2" sheetId="2" r:id="rId2"/>
  </sheets>
  <externalReferences>
    <externalReference r:id="rId3"/>
  </externalReferences>
  <definedNames>
    <definedName name="вед15">[1]вед!$G$6:$G$437</definedName>
    <definedName name="вед16">[1]вед!$H$6:$H$437</definedName>
    <definedName name="вед17">[1]вед!$I$6:$I$437</definedName>
    <definedName name="дляФунк">[1]вед!$J$6:$J$437</definedName>
    <definedName name="_xlnm.Print_Area" localSheetId="0">'Таблица 1'!$A:$D</definedName>
    <definedName name="_xlnm.Print_Area" localSheetId="1">'Таблица 2'!$A:$G</definedName>
  </definedNames>
  <calcPr calcId="125725"/>
</workbook>
</file>

<file path=xl/calcChain.xml><?xml version="1.0" encoding="utf-8"?>
<calcChain xmlns="http://schemas.openxmlformats.org/spreadsheetml/2006/main">
  <c r="H18" i="2"/>
  <c r="H25" s="1"/>
  <c r="H19"/>
  <c r="H16"/>
  <c r="H12"/>
  <c r="G27"/>
  <c r="E12"/>
  <c r="E19"/>
  <c r="E18"/>
  <c r="E24"/>
  <c r="B12" l="1"/>
  <c r="C5" i="1" l="1"/>
  <c r="C30"/>
  <c r="H15"/>
  <c r="H14"/>
  <c r="H11"/>
  <c r="H20"/>
  <c r="J15"/>
  <c r="I15"/>
  <c r="J6"/>
  <c r="I6"/>
  <c r="C23"/>
  <c r="D23"/>
  <c r="J17"/>
  <c r="I17"/>
  <c r="H17"/>
  <c r="J11"/>
  <c r="I11"/>
  <c r="H6"/>
  <c r="C31"/>
  <c r="B30"/>
  <c r="M17" l="1"/>
  <c r="L17"/>
  <c r="K17"/>
  <c r="M11"/>
  <c r="L11"/>
  <c r="K11"/>
  <c r="J20"/>
  <c r="I20"/>
  <c r="J18"/>
  <c r="I18"/>
  <c r="J14"/>
  <c r="I14"/>
  <c r="J10"/>
  <c r="I10"/>
  <c r="H18"/>
  <c r="J8" i="2" l="1"/>
  <c r="J7"/>
  <c r="E5" i="1"/>
  <c r="H35" i="2" l="1"/>
  <c r="B4" i="1" l="1"/>
  <c r="E10" l="1"/>
  <c r="C4" l="1"/>
  <c r="C9" l="1"/>
  <c r="H8" i="2"/>
  <c r="D4" i="1"/>
  <c r="D9" s="1"/>
  <c r="B9"/>
  <c r="G13" i="2"/>
  <c r="G14"/>
  <c r="G15"/>
  <c r="G16"/>
  <c r="G17"/>
  <c r="G18"/>
  <c r="G19"/>
  <c r="G20"/>
  <c r="G21"/>
  <c r="G22"/>
  <c r="G23"/>
  <c r="G24"/>
  <c r="G12"/>
  <c r="D13"/>
  <c r="D14"/>
  <c r="D15"/>
  <c r="D16"/>
  <c r="D17"/>
  <c r="D18"/>
  <c r="D19"/>
  <c r="D20"/>
  <c r="D21"/>
  <c r="D22"/>
  <c r="D23"/>
  <c r="D12"/>
  <c r="H6"/>
  <c r="C5"/>
  <c r="C30" s="1"/>
  <c r="E5"/>
  <c r="E30" s="1"/>
  <c r="F5"/>
  <c r="F30" s="1"/>
  <c r="G5"/>
  <c r="B5"/>
  <c r="B30" s="1"/>
  <c r="L22" i="1"/>
  <c r="C22" s="1"/>
  <c r="M22"/>
  <c r="K22"/>
  <c r="B22" s="1"/>
  <c r="F10"/>
  <c r="G10"/>
  <c r="H10"/>
  <c r="C29"/>
  <c r="D29"/>
  <c r="B23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D22"/>
  <c r="C11"/>
  <c r="D11"/>
  <c r="B11"/>
  <c r="C11" i="2"/>
  <c r="C31" s="1"/>
  <c r="C29" s="1"/>
  <c r="C26" s="1"/>
  <c r="F11"/>
  <c r="F31" s="1"/>
  <c r="E11"/>
  <c r="E31" s="1"/>
  <c r="B29" i="1"/>
  <c r="B11" i="2"/>
  <c r="B31" s="1"/>
  <c r="D5"/>
  <c r="D30" s="1"/>
  <c r="G30" l="1"/>
  <c r="K9"/>
  <c r="K5" s="1"/>
  <c r="C25"/>
  <c r="C35"/>
  <c r="C33" s="1"/>
  <c r="D11"/>
  <c r="D31" s="1"/>
  <c r="D29" s="1"/>
  <c r="D26" s="1"/>
  <c r="H11"/>
  <c r="E25"/>
  <c r="B25"/>
  <c r="F25"/>
  <c r="C10" i="1"/>
  <c r="C24" s="1"/>
  <c r="B10"/>
  <c r="B28" s="1"/>
  <c r="B26" s="1"/>
  <c r="B25" s="1"/>
  <c r="D10"/>
  <c r="D28" s="1"/>
  <c r="D26" s="1"/>
  <c r="D25" s="1"/>
  <c r="B29" i="2"/>
  <c r="B26" s="1"/>
  <c r="G11"/>
  <c r="G35" s="1"/>
  <c r="F29"/>
  <c r="F26" s="1"/>
  <c r="E29"/>
  <c r="E26" s="1"/>
  <c r="B35"/>
  <c r="B33" s="1"/>
  <c r="E35"/>
  <c r="E33" s="1"/>
  <c r="F35"/>
  <c r="F33" s="1"/>
  <c r="D25" l="1"/>
  <c r="I11"/>
  <c r="G33"/>
  <c r="I35"/>
  <c r="D35"/>
  <c r="D33" s="1"/>
  <c r="B24" i="1"/>
  <c r="C28"/>
  <c r="C26" s="1"/>
  <c r="C25" s="1"/>
  <c r="D24"/>
  <c r="G31" i="2"/>
  <c r="G29" s="1"/>
  <c r="G26" s="1"/>
  <c r="G25"/>
</calcChain>
</file>

<file path=xl/sharedStrings.xml><?xml version="1.0" encoding="utf-8"?>
<sst xmlns="http://schemas.openxmlformats.org/spreadsheetml/2006/main" count="80" uniqueCount="69">
  <si>
    <t>тыс.руб.</t>
  </si>
  <si>
    <t>Наименование показателя</t>
  </si>
  <si>
    <t>Доходы</t>
  </si>
  <si>
    <t>Собственные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</si>
  <si>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</si>
  <si>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</si>
  <si>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</si>
  <si>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</si>
  <si>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</si>
  <si>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</si>
  <si>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</si>
  <si>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</si>
  <si>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</si>
  <si>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Национальная экономика</t>
  </si>
  <si>
    <t>Источники финансирования дефицита</t>
  </si>
  <si>
    <t>изменение остатков средств</t>
  </si>
  <si>
    <t>остатки на начало года</t>
  </si>
  <si>
    <t>остатки на конец года</t>
  </si>
  <si>
    <t>полученные кредиты</t>
  </si>
  <si>
    <t>погашенные кредиты</t>
  </si>
  <si>
    <t>бюджетные кредиты из краевого бюджета</t>
  </si>
  <si>
    <t>Наименование</t>
  </si>
  <si>
    <t>Исполнение консолидированного бюджета за 10 мес.</t>
  </si>
  <si>
    <t>Исполнение районного бюджета за 10 мес.</t>
  </si>
  <si>
    <t>ИТОГО ДОХОДОВ</t>
  </si>
  <si>
    <t>Налоговые и неналоговые доходы</t>
  </si>
  <si>
    <t>Безвозмездные поступления от бюджетов других уровней</t>
  </si>
  <si>
    <t>Прочие безвозмездные поступления</t>
  </si>
  <si>
    <t>ИТОГО РАСХОДОВ</t>
  </si>
  <si>
    <t>ЖКХ</t>
  </si>
  <si>
    <t>Охрана окружающей среды</t>
  </si>
  <si>
    <t>Культура</t>
  </si>
  <si>
    <t>Социальное обеспечение</t>
  </si>
  <si>
    <t>Межбюджетные отношения</t>
  </si>
  <si>
    <t>ДЕФИЦИТ БЮДЖЕТА</t>
  </si>
  <si>
    <t>ИСТОЧНИКИ ВНУТРЕННЕГО ФИНАНСИРОВАНИЯ ДЕФИЦИТОВ БЮДЖЕТОВ</t>
  </si>
  <si>
    <t>Полученные кредиты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</si>
  <si>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</si>
  <si>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</si>
  <si>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</si>
  <si>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</si>
  <si>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Справочно:</t>
  </si>
  <si>
    <t>Остатки на начало года</t>
  </si>
  <si>
    <t>Остатки на конец года</t>
  </si>
  <si>
    <t>ФФП муниципальных районов</t>
  </si>
  <si>
    <t>Региональный ФФП поселений</t>
  </si>
  <si>
    <t>Целевые межбюджетные трансферты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</si>
  <si>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</si>
  <si>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</si>
  <si>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Жилищно-коммунальное хозяйство</t>
  </si>
  <si>
    <t>Социальная политика</t>
  </si>
  <si>
    <t>внутренние обороты (тыс. руб.)</t>
  </si>
  <si>
    <t>село (тыс. руб.)</t>
  </si>
  <si>
    <t>Условно-утверждаемые расходы</t>
  </si>
  <si>
    <t>Дефицит ( - ), профицит ( + )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</si>
  <si>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</si>
  <si>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</si>
  <si>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район</t>
  </si>
  <si>
    <t>село</t>
  </si>
  <si>
    <t>Ожидаемое исполнение село на 2014 год</t>
  </si>
  <si>
    <t>План на 2017 год</t>
  </si>
  <si>
    <t>План на 2018 год</t>
  </si>
  <si>
    <t>Уточнённый план консолидированного бюджета на 2016 год</t>
  </si>
  <si>
    <t>Ожидаемое исполнение консолидированного бюджета на 2016 год</t>
  </si>
  <si>
    <t>Оценка ожидаемого исполнения районного бюджета и консолидированного бюджета Богучанского района за 2016 год</t>
  </si>
  <si>
    <t>Уточнённый план районного бюджета на 2016 год</t>
  </si>
  <si>
    <t>Ожидаемое исполнение районного бюджета на 2016 год</t>
  </si>
  <si>
    <t>Прогноз основных характеристик консолидированного бюджета Богучанского района 
на 2017 год и плановый период 2018-2019 годов</t>
  </si>
  <si>
    <t>План на 2019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</si>
</sst>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;[Red]\-#,##0;&quot;-&quot;"/>
    <numFmt numFmtId="166" formatCode="#,##0.00;[Red]\-#,##0.00;&quot;-&quot;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color theme="5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0" fillId="0" borderId="1" xfId="0" applyNumberForma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7" fillId="0" borderId="0" xfId="0" applyNumberFormat="1" applyFont="1" applyBorder="1" applyAlignment="1">
      <alignment wrapText="1"/>
    </xf>
    <xf numFmtId="167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/>
    </xf>
    <xf numFmtId="165" fontId="14" fillId="0" borderId="1" xfId="0" applyNumberFormat="1" applyFont="1" applyFill="1" applyBorder="1" applyAlignment="1">
      <alignment wrapText="1"/>
    </xf>
    <xf numFmtId="3" fontId="8" fillId="3" borderId="0" xfId="0" applyNumberFormat="1" applyFont="1" applyFill="1" applyAlignment="1">
      <alignment wrapText="1"/>
    </xf>
    <xf numFmtId="166" fontId="6" fillId="0" borderId="0" xfId="0" applyNumberFormat="1" applyFont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5" fontId="16" fillId="0" borderId="1" xfId="0" applyNumberFormat="1" applyFont="1" applyFill="1" applyBorder="1" applyAlignment="1">
      <alignment wrapText="1"/>
    </xf>
    <xf numFmtId="164" fontId="5" fillId="0" borderId="0" xfId="1" applyFont="1" applyAlignment="1">
      <alignment wrapText="1"/>
    </xf>
    <xf numFmtId="164" fontId="7" fillId="0" borderId="0" xfId="1" applyFont="1" applyBorder="1" applyAlignment="1">
      <alignment wrapText="1"/>
    </xf>
    <xf numFmtId="164" fontId="7" fillId="3" borderId="0" xfId="1" applyFont="1" applyFill="1" applyBorder="1" applyAlignment="1">
      <alignment wrapText="1"/>
    </xf>
    <xf numFmtId="165" fontId="5" fillId="0" borderId="2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5" fillId="4" borderId="0" xfId="0" applyFont="1" applyFill="1" applyAlignment="1">
      <alignment wrapText="1"/>
    </xf>
    <xf numFmtId="164" fontId="5" fillId="4" borderId="0" xfId="1" applyFont="1" applyFill="1" applyAlignment="1">
      <alignment wrapText="1"/>
    </xf>
    <xf numFmtId="164" fontId="7" fillId="4" borderId="0" xfId="1" applyFont="1" applyFill="1" applyBorder="1" applyAlignment="1">
      <alignment wrapText="1"/>
    </xf>
    <xf numFmtId="166" fontId="7" fillId="4" borderId="0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165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84;&#1086;&#1080;%20&#1076;&#1086;&#1082;&#1091;&#1084;&#1077;&#1085;&#1090;&#1099;\&#1073;&#1102;&#1076;&#1078;&#1077;&#1090;%202015\&#1076;&#1083;&#1103;%20&#1087;&#1088;&#1086;&#1077;&#1082;&#1090;&#1072;\&#1076;&#1083;&#1103;%20&#1074;&#1077;&#1076;&#1086;&#1084;&#1089;&#1090;&#1074;&#1077;&#1085;&#1085;&#1086;&#1081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ямой счет"/>
      <sheetName val="из МП"/>
      <sheetName val="индексация данные"/>
      <sheetName val="индексация итог"/>
      <sheetName val="целевые"/>
      <sheetName val="вед"/>
      <sheetName val="функ"/>
      <sheetName val="по цср"/>
      <sheetName val="Глава"/>
      <sheetName val="раздел"/>
      <sheetName val="ЦСР"/>
      <sheetName val="КВР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4246500</v>
          </cell>
          <cell r="H6">
            <v>4366155.4811999993</v>
          </cell>
          <cell r="I6">
            <v>4366155.4811999993</v>
          </cell>
          <cell r="J6" t="str">
            <v/>
          </cell>
        </row>
        <row r="7">
          <cell r="G7">
            <v>4246500</v>
          </cell>
          <cell r="H7">
            <v>4366155.4811999993</v>
          </cell>
          <cell r="I7">
            <v>4366155.4811999993</v>
          </cell>
          <cell r="J7" t="str">
            <v>01</v>
          </cell>
        </row>
        <row r="8">
          <cell r="G8">
            <v>1351400</v>
          </cell>
          <cell r="H8">
            <v>1396700</v>
          </cell>
          <cell r="I8">
            <v>1396700</v>
          </cell>
          <cell r="J8" t="str">
            <v>0102</v>
          </cell>
        </row>
        <row r="9">
          <cell r="G9">
            <v>1351400</v>
          </cell>
          <cell r="H9">
            <v>1396700</v>
          </cell>
          <cell r="I9">
            <v>1396700</v>
          </cell>
          <cell r="J9" t="str">
            <v>01028016000</v>
          </cell>
        </row>
        <row r="10">
          <cell r="G10">
            <v>1222600</v>
          </cell>
          <cell r="H10">
            <v>1267900</v>
          </cell>
          <cell r="I10">
            <v>1267900</v>
          </cell>
          <cell r="J10" t="str">
            <v>01028016000121</v>
          </cell>
        </row>
        <row r="11">
          <cell r="G11">
            <v>128800.00000000001</v>
          </cell>
          <cell r="H11">
            <v>128800.00000000001</v>
          </cell>
          <cell r="I11">
            <v>128800.00000000001</v>
          </cell>
          <cell r="J11" t="str">
            <v>01028016000122</v>
          </cell>
        </row>
        <row r="12">
          <cell r="G12">
            <v>2895100</v>
          </cell>
          <cell r="H12">
            <v>2969455.4811999993</v>
          </cell>
          <cell r="I12">
            <v>2969455.4811999993</v>
          </cell>
          <cell r="J12" t="str">
            <v>0103</v>
          </cell>
        </row>
        <row r="13">
          <cell r="G13">
            <v>2662700</v>
          </cell>
          <cell r="H13">
            <v>2737055.4811999993</v>
          </cell>
          <cell r="I13">
            <v>2737055.4811999993</v>
          </cell>
          <cell r="J13" t="str">
            <v>01038026000</v>
          </cell>
        </row>
        <row r="14">
          <cell r="G14">
            <v>2007600</v>
          </cell>
          <cell r="H14">
            <v>2081955.4811999996</v>
          </cell>
          <cell r="I14">
            <v>2081955.4811999996</v>
          </cell>
          <cell r="J14" t="str">
            <v>01038026000121</v>
          </cell>
        </row>
        <row r="15">
          <cell r="G15">
            <v>158600</v>
          </cell>
          <cell r="H15">
            <v>158600</v>
          </cell>
          <cell r="I15">
            <v>158600</v>
          </cell>
          <cell r="J15" t="str">
            <v>01038026000122</v>
          </cell>
        </row>
        <row r="16">
          <cell r="G16">
            <v>496500</v>
          </cell>
          <cell r="H16">
            <v>496500</v>
          </cell>
          <cell r="I16">
            <v>496500</v>
          </cell>
          <cell r="J16" t="str">
            <v>01038026000244</v>
          </cell>
        </row>
        <row r="17">
          <cell r="G17">
            <v>232400</v>
          </cell>
          <cell r="H17">
            <v>232400</v>
          </cell>
          <cell r="I17">
            <v>232400</v>
          </cell>
          <cell r="J17" t="str">
            <v>01038036000</v>
          </cell>
        </row>
        <row r="18">
          <cell r="G18">
            <v>232400</v>
          </cell>
          <cell r="H18">
            <v>232400</v>
          </cell>
          <cell r="I18">
            <v>232400</v>
          </cell>
          <cell r="J18" t="str">
            <v>01038036000123</v>
          </cell>
        </row>
        <row r="19">
          <cell r="G19">
            <v>1411800</v>
          </cell>
          <cell r="H19">
            <v>1456974.0289</v>
          </cell>
          <cell r="I19">
            <v>1456974.0289</v>
          </cell>
          <cell r="J19" t="str">
            <v/>
          </cell>
        </row>
        <row r="20">
          <cell r="G20">
            <v>1411800</v>
          </cell>
          <cell r="H20">
            <v>1456974.0289</v>
          </cell>
          <cell r="I20">
            <v>1456974.0289</v>
          </cell>
          <cell r="J20" t="str">
            <v>01</v>
          </cell>
        </row>
        <row r="21">
          <cell r="G21">
            <v>1411800</v>
          </cell>
          <cell r="H21">
            <v>1456974.0289</v>
          </cell>
          <cell r="I21">
            <v>1456974.0289</v>
          </cell>
          <cell r="J21" t="str">
            <v>0106</v>
          </cell>
        </row>
        <row r="22">
          <cell r="G22">
            <v>657600.00000000012</v>
          </cell>
          <cell r="H22">
            <v>676174.02890000003</v>
          </cell>
          <cell r="I22">
            <v>676174.02890000003</v>
          </cell>
          <cell r="J22" t="str">
            <v>01068026000</v>
          </cell>
        </row>
        <row r="23">
          <cell r="G23">
            <v>501900.00000000012</v>
          </cell>
          <cell r="H23">
            <v>520474.02890000003</v>
          </cell>
          <cell r="I23">
            <v>520474.02890000003</v>
          </cell>
          <cell r="J23" t="str">
            <v>01068026000121</v>
          </cell>
        </row>
        <row r="24">
          <cell r="G24">
            <v>44300</v>
          </cell>
          <cell r="H24">
            <v>44300</v>
          </cell>
          <cell r="I24">
            <v>44300</v>
          </cell>
          <cell r="J24" t="str">
            <v>01068026000122</v>
          </cell>
        </row>
        <row r="25">
          <cell r="G25">
            <v>111400</v>
          </cell>
          <cell r="H25">
            <v>111400</v>
          </cell>
          <cell r="I25">
            <v>111400</v>
          </cell>
          <cell r="J25" t="str">
            <v>01068026000244</v>
          </cell>
        </row>
        <row r="26">
          <cell r="G26">
            <v>754200</v>
          </cell>
          <cell r="H26">
            <v>780800</v>
          </cell>
          <cell r="I26">
            <v>780800</v>
          </cell>
          <cell r="J26" t="str">
            <v>01068046000</v>
          </cell>
        </row>
        <row r="27">
          <cell r="G27">
            <v>717800</v>
          </cell>
          <cell r="H27">
            <v>744400</v>
          </cell>
          <cell r="I27">
            <v>744400</v>
          </cell>
          <cell r="J27" t="str">
            <v>01068046000121</v>
          </cell>
        </row>
        <row r="28">
          <cell r="G28">
            <v>36400</v>
          </cell>
          <cell r="H28">
            <v>36400</v>
          </cell>
          <cell r="I28">
            <v>36400</v>
          </cell>
          <cell r="J28" t="str">
            <v>01068046000122</v>
          </cell>
        </row>
        <row r="29">
          <cell r="G29">
            <v>270665612</v>
          </cell>
          <cell r="H29">
            <v>253976819.4294</v>
          </cell>
          <cell r="I29">
            <v>242022290.4294</v>
          </cell>
          <cell r="J29" t="str">
            <v/>
          </cell>
        </row>
        <row r="30">
          <cell r="G30">
            <v>51543224</v>
          </cell>
          <cell r="H30">
            <v>31927231.429399997</v>
          </cell>
          <cell r="I30">
            <v>18854302.429399997</v>
          </cell>
          <cell r="J30" t="str">
            <v>01</v>
          </cell>
        </row>
        <row r="31">
          <cell r="G31">
            <v>47411724</v>
          </cell>
          <cell r="H31">
            <v>31718131.429399997</v>
          </cell>
          <cell r="I31">
            <v>18670902.429399997</v>
          </cell>
          <cell r="J31" t="str">
            <v>0104</v>
          </cell>
        </row>
        <row r="32">
          <cell r="G32">
            <v>68000</v>
          </cell>
          <cell r="H32">
            <v>68000</v>
          </cell>
          <cell r="I32">
            <v>68000</v>
          </cell>
          <cell r="J32" t="str">
            <v>01040428004</v>
          </cell>
        </row>
        <row r="33">
          <cell r="G33">
            <v>68000</v>
          </cell>
          <cell r="H33">
            <v>68000</v>
          </cell>
          <cell r="I33">
            <v>68000</v>
          </cell>
          <cell r="J33" t="str">
            <v>01040428004244</v>
          </cell>
        </row>
        <row r="34">
          <cell r="G34">
            <v>507900</v>
          </cell>
          <cell r="H34">
            <v>525200</v>
          </cell>
          <cell r="I34">
            <v>525200</v>
          </cell>
          <cell r="J34" t="str">
            <v>01048027467</v>
          </cell>
        </row>
        <row r="35">
          <cell r="G35">
            <v>465692</v>
          </cell>
          <cell r="H35">
            <v>482857</v>
          </cell>
          <cell r="I35">
            <v>482857</v>
          </cell>
          <cell r="J35" t="str">
            <v>01048027467121</v>
          </cell>
        </row>
        <row r="36">
          <cell r="G36">
            <v>42207.999999999971</v>
          </cell>
          <cell r="H36">
            <v>42343.000000000015</v>
          </cell>
          <cell r="I36">
            <v>42343.000000000015</v>
          </cell>
          <cell r="J36" t="str">
            <v>01048027467244</v>
          </cell>
        </row>
        <row r="37">
          <cell r="G37">
            <v>517000</v>
          </cell>
          <cell r="H37">
            <v>534299.99999999988</v>
          </cell>
          <cell r="I37">
            <v>534299.99999999988</v>
          </cell>
          <cell r="J37" t="str">
            <v>01048027604</v>
          </cell>
        </row>
        <row r="38">
          <cell r="G38">
            <v>465692</v>
          </cell>
          <cell r="H38">
            <v>482857</v>
          </cell>
          <cell r="I38">
            <v>482857</v>
          </cell>
          <cell r="J38" t="str">
            <v>01048027604121</v>
          </cell>
        </row>
        <row r="39">
          <cell r="G39">
            <v>51307.999999999993</v>
          </cell>
          <cell r="H39">
            <v>51442.999999999927</v>
          </cell>
          <cell r="I39">
            <v>51442.999999999927</v>
          </cell>
          <cell r="J39" t="str">
            <v>01048027604244</v>
          </cell>
        </row>
        <row r="40">
          <cell r="G40">
            <v>43966700</v>
          </cell>
          <cell r="H40">
            <v>28154165.429399997</v>
          </cell>
          <cell r="I40">
            <v>15106936.429399997</v>
          </cell>
          <cell r="J40" t="str">
            <v>01048026000</v>
          </cell>
        </row>
        <row r="41">
          <cell r="G41">
            <v>32061100</v>
          </cell>
          <cell r="H41">
            <v>23248565.429399997</v>
          </cell>
          <cell r="I41">
            <v>13248565.429399997</v>
          </cell>
          <cell r="J41" t="str">
            <v>01048026000121</v>
          </cell>
        </row>
        <row r="42">
          <cell r="G42">
            <v>1465000</v>
          </cell>
          <cell r="H42">
            <v>1465000</v>
          </cell>
          <cell r="I42">
            <v>1465000</v>
          </cell>
          <cell r="J42" t="str">
            <v>01048026000122</v>
          </cell>
        </row>
        <row r="43">
          <cell r="G43">
            <v>10252900</v>
          </cell>
          <cell r="H43">
            <v>3252900</v>
          </cell>
          <cell r="I43">
            <v>205671</v>
          </cell>
          <cell r="J43" t="str">
            <v>01048026000244</v>
          </cell>
        </row>
        <row r="44">
          <cell r="G44">
            <v>187700</v>
          </cell>
          <cell r="H44">
            <v>187700</v>
          </cell>
          <cell r="I44">
            <v>187700</v>
          </cell>
          <cell r="J44" t="str">
            <v>01048026000852</v>
          </cell>
        </row>
        <row r="45">
          <cell r="G45">
            <v>465705.99999999994</v>
          </cell>
          <cell r="H45">
            <v>482994.99999999994</v>
          </cell>
          <cell r="I45">
            <v>482994.99999999994</v>
          </cell>
          <cell r="J45" t="str">
            <v>0104802Ч001</v>
          </cell>
        </row>
        <row r="46">
          <cell r="G46">
            <v>465705.99999999994</v>
          </cell>
          <cell r="H46">
            <v>482994.99999999994</v>
          </cell>
          <cell r="I46">
            <v>482994.99999999994</v>
          </cell>
          <cell r="J46" t="str">
            <v>0104802Ч001121</v>
          </cell>
        </row>
        <row r="47">
          <cell r="G47">
            <v>464717.99999999994</v>
          </cell>
          <cell r="H47">
            <v>481970.99999999994</v>
          </cell>
          <cell r="I47">
            <v>481970.99999999994</v>
          </cell>
          <cell r="J47" t="str">
            <v>0104802Ч002</v>
          </cell>
        </row>
        <row r="48">
          <cell r="G48">
            <v>464717.99999999994</v>
          </cell>
          <cell r="H48">
            <v>481970.99999999994</v>
          </cell>
          <cell r="I48">
            <v>481970.99999999994</v>
          </cell>
          <cell r="J48" t="str">
            <v>0104802Ч002121</v>
          </cell>
        </row>
        <row r="49">
          <cell r="G49">
            <v>1421700</v>
          </cell>
          <cell r="H49">
            <v>1471500</v>
          </cell>
          <cell r="I49">
            <v>1471500</v>
          </cell>
          <cell r="J49" t="str">
            <v>01048056000</v>
          </cell>
        </row>
        <row r="50">
          <cell r="G50">
            <v>1345100</v>
          </cell>
          <cell r="H50">
            <v>1394900</v>
          </cell>
          <cell r="I50">
            <v>1394900</v>
          </cell>
          <cell r="J50" t="str">
            <v>01048056000121</v>
          </cell>
        </row>
        <row r="51">
          <cell r="G51">
            <v>76600</v>
          </cell>
          <cell r="H51">
            <v>76600</v>
          </cell>
          <cell r="I51">
            <v>76600</v>
          </cell>
          <cell r="J51" t="str">
            <v>01048056000122</v>
          </cell>
        </row>
        <row r="52">
          <cell r="G52">
            <v>0</v>
          </cell>
          <cell r="H52">
            <v>25700</v>
          </cell>
          <cell r="I52">
            <v>0</v>
          </cell>
          <cell r="J52" t="str">
            <v>0105</v>
          </cell>
        </row>
        <row r="53">
          <cell r="G53">
            <v>0</v>
          </cell>
          <cell r="H53">
            <v>25700</v>
          </cell>
          <cell r="I53">
            <v>0</v>
          </cell>
          <cell r="J53" t="str">
            <v>01059045120</v>
          </cell>
        </row>
        <row r="54">
          <cell r="G54">
            <v>0</v>
          </cell>
          <cell r="H54">
            <v>25700</v>
          </cell>
          <cell r="I54">
            <v>0</v>
          </cell>
          <cell r="J54" t="str">
            <v>01059045120244</v>
          </cell>
        </row>
        <row r="55">
          <cell r="G55">
            <v>3952100</v>
          </cell>
          <cell r="H55">
            <v>0</v>
          </cell>
          <cell r="I55">
            <v>0</v>
          </cell>
          <cell r="J55" t="str">
            <v>0107</v>
          </cell>
        </row>
        <row r="56">
          <cell r="G56">
            <v>3952100</v>
          </cell>
          <cell r="H56">
            <v>0</v>
          </cell>
          <cell r="I56">
            <v>0</v>
          </cell>
          <cell r="J56" t="str">
            <v>01079028000</v>
          </cell>
        </row>
        <row r="57">
          <cell r="G57">
            <v>3952100</v>
          </cell>
          <cell r="H57">
            <v>0</v>
          </cell>
          <cell r="I57">
            <v>0</v>
          </cell>
          <cell r="J57" t="str">
            <v>01079028000880</v>
          </cell>
        </row>
        <row r="58">
          <cell r="G58">
            <v>179400</v>
          </cell>
          <cell r="H58">
            <v>183400</v>
          </cell>
          <cell r="I58">
            <v>183400</v>
          </cell>
          <cell r="J58" t="str">
            <v>0113</v>
          </cell>
        </row>
        <row r="59">
          <cell r="G59">
            <v>63900</v>
          </cell>
          <cell r="H59">
            <v>66200</v>
          </cell>
          <cell r="I59">
            <v>66200</v>
          </cell>
          <cell r="J59" t="str">
            <v>01138027429</v>
          </cell>
        </row>
        <row r="60">
          <cell r="G60">
            <v>60550</v>
          </cell>
          <cell r="H60">
            <v>62790</v>
          </cell>
          <cell r="I60">
            <v>62790</v>
          </cell>
          <cell r="J60" t="str">
            <v>01138027429121</v>
          </cell>
        </row>
        <row r="61">
          <cell r="G61">
            <v>3350.0000000000014</v>
          </cell>
          <cell r="H61">
            <v>3410.0000000000036</v>
          </cell>
          <cell r="I61">
            <v>3410.0000000000036</v>
          </cell>
          <cell r="J61" t="str">
            <v>01138027429244</v>
          </cell>
        </row>
        <row r="62">
          <cell r="G62">
            <v>55500</v>
          </cell>
          <cell r="H62">
            <v>57200</v>
          </cell>
          <cell r="I62">
            <v>57200</v>
          </cell>
          <cell r="J62" t="str">
            <v>01138027519</v>
          </cell>
        </row>
        <row r="63">
          <cell r="G63">
            <v>46027</v>
          </cell>
          <cell r="H63">
            <v>47732</v>
          </cell>
          <cell r="I63">
            <v>47732</v>
          </cell>
          <cell r="J63" t="str">
            <v>01138027519121</v>
          </cell>
        </row>
        <row r="64">
          <cell r="G64">
            <v>9472.9999999999982</v>
          </cell>
          <cell r="H64">
            <v>9468.0000000000036</v>
          </cell>
          <cell r="I64">
            <v>9468.0000000000036</v>
          </cell>
          <cell r="J64" t="str">
            <v>01138027519244</v>
          </cell>
        </row>
        <row r="65">
          <cell r="G65">
            <v>60000</v>
          </cell>
          <cell r="H65">
            <v>60000</v>
          </cell>
          <cell r="I65">
            <v>60000</v>
          </cell>
          <cell r="J65" t="str">
            <v>01139068000</v>
          </cell>
        </row>
        <row r="66">
          <cell r="G66">
            <v>60000</v>
          </cell>
          <cell r="H66">
            <v>60000</v>
          </cell>
          <cell r="I66">
            <v>60000</v>
          </cell>
          <cell r="J66" t="str">
            <v>01139068000330</v>
          </cell>
        </row>
        <row r="67">
          <cell r="G67">
            <v>21099052</v>
          </cell>
          <cell r="H67">
            <v>21832152</v>
          </cell>
          <cell r="I67">
            <v>21832152</v>
          </cell>
          <cell r="J67" t="str">
            <v>03</v>
          </cell>
        </row>
        <row r="68">
          <cell r="G68">
            <v>1293052</v>
          </cell>
          <cell r="H68">
            <v>1340652</v>
          </cell>
          <cell r="I68">
            <v>1340652</v>
          </cell>
          <cell r="J68" t="str">
            <v>0309</v>
          </cell>
        </row>
        <row r="69">
          <cell r="G69">
            <v>1293052</v>
          </cell>
          <cell r="H69">
            <v>1340652</v>
          </cell>
          <cell r="I69">
            <v>1340652</v>
          </cell>
          <cell r="J69" t="str">
            <v>03090414001</v>
          </cell>
        </row>
        <row r="70">
          <cell r="G70">
            <v>1286800</v>
          </cell>
          <cell r="H70">
            <v>1334400</v>
          </cell>
          <cell r="I70">
            <v>1334400</v>
          </cell>
          <cell r="J70" t="str">
            <v>03090414001111</v>
          </cell>
        </row>
        <row r="71">
          <cell r="G71">
            <v>6252</v>
          </cell>
          <cell r="H71">
            <v>6252</v>
          </cell>
          <cell r="I71">
            <v>6252</v>
          </cell>
          <cell r="J71" t="str">
            <v>03090414001244</v>
          </cell>
        </row>
        <row r="72">
          <cell r="G72">
            <v>18313000</v>
          </cell>
          <cell r="H72">
            <v>18998500</v>
          </cell>
          <cell r="I72">
            <v>18998500</v>
          </cell>
          <cell r="J72" t="str">
            <v>0310</v>
          </cell>
        </row>
        <row r="73">
          <cell r="G73">
            <v>18270500</v>
          </cell>
          <cell r="H73">
            <v>18956000</v>
          </cell>
          <cell r="I73">
            <v>18956000</v>
          </cell>
          <cell r="J73" t="str">
            <v>03100424001</v>
          </cell>
        </row>
        <row r="74">
          <cell r="G74">
            <v>18270500</v>
          </cell>
          <cell r="H74">
            <v>18956000</v>
          </cell>
          <cell r="I74">
            <v>18956000</v>
          </cell>
          <cell r="J74" t="str">
            <v>03100424001611</v>
          </cell>
        </row>
        <row r="75">
          <cell r="G75">
            <v>30000</v>
          </cell>
          <cell r="H75">
            <v>30000</v>
          </cell>
          <cell r="I75">
            <v>30000</v>
          </cell>
          <cell r="J75" t="str">
            <v>03100428002</v>
          </cell>
        </row>
        <row r="76">
          <cell r="G76">
            <v>30000</v>
          </cell>
          <cell r="H76">
            <v>30000</v>
          </cell>
          <cell r="I76">
            <v>30000</v>
          </cell>
          <cell r="J76" t="str">
            <v>03100428002244</v>
          </cell>
        </row>
        <row r="77">
          <cell r="G77">
            <v>12500</v>
          </cell>
          <cell r="H77">
            <v>12500</v>
          </cell>
          <cell r="I77">
            <v>12500</v>
          </cell>
          <cell r="J77" t="str">
            <v>03100428003</v>
          </cell>
        </row>
        <row r="78">
          <cell r="G78">
            <v>12500</v>
          </cell>
          <cell r="H78">
            <v>12500</v>
          </cell>
          <cell r="I78">
            <v>12500</v>
          </cell>
          <cell r="J78" t="str">
            <v>03100428003244</v>
          </cell>
        </row>
        <row r="79">
          <cell r="G79">
            <v>1493000</v>
          </cell>
          <cell r="H79">
            <v>1493000</v>
          </cell>
          <cell r="I79">
            <v>1493000</v>
          </cell>
          <cell r="J79" t="str">
            <v>0314</v>
          </cell>
        </row>
        <row r="80">
          <cell r="G80">
            <v>1493000</v>
          </cell>
          <cell r="H80">
            <v>1493000</v>
          </cell>
          <cell r="I80">
            <v>1493000</v>
          </cell>
          <cell r="J80" t="str">
            <v>03140418001</v>
          </cell>
        </row>
        <row r="81">
          <cell r="G81">
            <v>1493000</v>
          </cell>
          <cell r="H81">
            <v>1493000</v>
          </cell>
          <cell r="I81">
            <v>1493000</v>
          </cell>
          <cell r="J81" t="str">
            <v>03140418001244</v>
          </cell>
        </row>
        <row r="82">
          <cell r="G82">
            <v>27049770</v>
          </cell>
          <cell r="H82">
            <v>28331210</v>
          </cell>
          <cell r="I82">
            <v>29449610</v>
          </cell>
          <cell r="J82" t="str">
            <v>04</v>
          </cell>
        </row>
        <row r="83">
          <cell r="G83">
            <v>1115800</v>
          </cell>
          <cell r="H83">
            <v>1149200</v>
          </cell>
          <cell r="I83">
            <v>1148500</v>
          </cell>
          <cell r="J83" t="str">
            <v>0405</v>
          </cell>
        </row>
        <row r="84">
          <cell r="G84">
            <v>2800</v>
          </cell>
          <cell r="H84">
            <v>1600</v>
          </cell>
          <cell r="I84">
            <v>900</v>
          </cell>
          <cell r="J84" t="str">
            <v>04051212248</v>
          </cell>
        </row>
        <row r="85">
          <cell r="G85">
            <v>2800</v>
          </cell>
          <cell r="H85">
            <v>1600</v>
          </cell>
          <cell r="I85">
            <v>900</v>
          </cell>
          <cell r="J85" t="str">
            <v>04051212248810</v>
          </cell>
        </row>
        <row r="86">
          <cell r="G86">
            <v>1113000</v>
          </cell>
          <cell r="H86">
            <v>1147600</v>
          </cell>
          <cell r="I86">
            <v>1147600</v>
          </cell>
          <cell r="J86" t="str">
            <v>04051237517</v>
          </cell>
        </row>
        <row r="87">
          <cell r="G87">
            <v>931384</v>
          </cell>
          <cell r="H87">
            <v>965990</v>
          </cell>
          <cell r="I87">
            <v>965990</v>
          </cell>
          <cell r="J87" t="str">
            <v>04051237517121</v>
          </cell>
        </row>
        <row r="88">
          <cell r="G88">
            <v>95850</v>
          </cell>
          <cell r="H88">
            <v>95850</v>
          </cell>
          <cell r="I88">
            <v>95850</v>
          </cell>
          <cell r="J88" t="str">
            <v>04051237517122</v>
          </cell>
        </row>
        <row r="89">
          <cell r="G89">
            <v>85765.999999999927</v>
          </cell>
          <cell r="H89">
            <v>85760.000000000044</v>
          </cell>
          <cell r="I89">
            <v>85759.999999999985</v>
          </cell>
          <cell r="J89" t="str">
            <v>04051237517244</v>
          </cell>
        </row>
        <row r="90">
          <cell r="G90">
            <v>24364600</v>
          </cell>
          <cell r="H90">
            <v>25509700</v>
          </cell>
          <cell r="I90">
            <v>26632100</v>
          </cell>
          <cell r="J90" t="str">
            <v>0408</v>
          </cell>
        </row>
        <row r="91">
          <cell r="G91">
            <v>308500</v>
          </cell>
          <cell r="H91">
            <v>323000</v>
          </cell>
          <cell r="I91">
            <v>337200</v>
          </cell>
          <cell r="J91" t="str">
            <v>0408092Л000</v>
          </cell>
        </row>
        <row r="92">
          <cell r="G92">
            <v>308500</v>
          </cell>
          <cell r="H92">
            <v>323000</v>
          </cell>
          <cell r="I92">
            <v>337200</v>
          </cell>
          <cell r="J92" t="str">
            <v>0408092Л000810</v>
          </cell>
        </row>
        <row r="93">
          <cell r="G93">
            <v>24056100</v>
          </cell>
          <cell r="H93">
            <v>25186700</v>
          </cell>
          <cell r="I93">
            <v>26294900</v>
          </cell>
          <cell r="J93" t="str">
            <v>0408092П000</v>
          </cell>
        </row>
        <row r="94">
          <cell r="G94">
            <v>24056100</v>
          </cell>
          <cell r="H94">
            <v>25186700</v>
          </cell>
          <cell r="I94">
            <v>26294900</v>
          </cell>
          <cell r="J94" t="str">
            <v>0408092П000810</v>
          </cell>
        </row>
        <row r="95">
          <cell r="G95">
            <v>17500</v>
          </cell>
          <cell r="H95">
            <v>20300</v>
          </cell>
          <cell r="I95">
            <v>17000</v>
          </cell>
          <cell r="J95" t="str">
            <v>0409</v>
          </cell>
        </row>
        <row r="96">
          <cell r="G96">
            <v>17500</v>
          </cell>
          <cell r="H96">
            <v>20300</v>
          </cell>
          <cell r="I96">
            <v>17000</v>
          </cell>
          <cell r="J96" t="str">
            <v>04090918000</v>
          </cell>
        </row>
        <row r="97">
          <cell r="G97">
            <v>17500</v>
          </cell>
          <cell r="H97">
            <v>20300</v>
          </cell>
          <cell r="I97">
            <v>17000</v>
          </cell>
          <cell r="J97" t="str">
            <v>04090918000244</v>
          </cell>
        </row>
        <row r="98">
          <cell r="G98">
            <v>1551870</v>
          </cell>
          <cell r="H98">
            <v>1652010</v>
          </cell>
          <cell r="I98">
            <v>1652010</v>
          </cell>
          <cell r="J98" t="str">
            <v>0412</v>
          </cell>
        </row>
        <row r="99">
          <cell r="G99">
            <v>3000</v>
          </cell>
          <cell r="H99">
            <v>3000</v>
          </cell>
          <cell r="I99">
            <v>3000</v>
          </cell>
          <cell r="J99" t="str">
            <v>04120818002</v>
          </cell>
        </row>
        <row r="100">
          <cell r="G100">
            <v>3000</v>
          </cell>
          <cell r="H100">
            <v>3000</v>
          </cell>
          <cell r="I100">
            <v>3000</v>
          </cell>
          <cell r="J100" t="str">
            <v>04120818002244</v>
          </cell>
        </row>
        <row r="101">
          <cell r="G101">
            <v>844000</v>
          </cell>
          <cell r="H101">
            <v>944000</v>
          </cell>
          <cell r="I101">
            <v>944000</v>
          </cell>
          <cell r="J101" t="str">
            <v>04120818201</v>
          </cell>
        </row>
        <row r="102">
          <cell r="G102">
            <v>844000</v>
          </cell>
          <cell r="H102">
            <v>944000</v>
          </cell>
          <cell r="I102">
            <v>944000</v>
          </cell>
          <cell r="J102" t="str">
            <v>04120818201810</v>
          </cell>
        </row>
        <row r="103">
          <cell r="G103">
            <v>100000</v>
          </cell>
          <cell r="H103">
            <v>100000</v>
          </cell>
          <cell r="I103">
            <v>100000</v>
          </cell>
          <cell r="J103" t="str">
            <v>04120828201</v>
          </cell>
        </row>
        <row r="104">
          <cell r="G104">
            <v>100000</v>
          </cell>
          <cell r="H104">
            <v>100000</v>
          </cell>
          <cell r="I104">
            <v>100000</v>
          </cell>
          <cell r="J104" t="str">
            <v>04120828201810</v>
          </cell>
        </row>
        <row r="105">
          <cell r="G105">
            <v>3000</v>
          </cell>
          <cell r="H105">
            <v>3000</v>
          </cell>
          <cell r="I105">
            <v>3000</v>
          </cell>
          <cell r="J105" t="str">
            <v>04120838003</v>
          </cell>
        </row>
        <row r="106">
          <cell r="G106">
            <v>3000</v>
          </cell>
          <cell r="H106">
            <v>3000</v>
          </cell>
          <cell r="I106">
            <v>3000</v>
          </cell>
          <cell r="J106" t="str">
            <v>04120838003244</v>
          </cell>
        </row>
        <row r="107">
          <cell r="G107">
            <v>601000</v>
          </cell>
          <cell r="H107">
            <v>601000</v>
          </cell>
          <cell r="I107">
            <v>601000</v>
          </cell>
          <cell r="J107" t="str">
            <v>04121227518</v>
          </cell>
        </row>
        <row r="108">
          <cell r="G108">
            <v>601000</v>
          </cell>
          <cell r="H108">
            <v>601000</v>
          </cell>
          <cell r="I108">
            <v>601000</v>
          </cell>
          <cell r="J108" t="str">
            <v>04121227518244</v>
          </cell>
        </row>
        <row r="109">
          <cell r="G109">
            <v>870</v>
          </cell>
          <cell r="H109">
            <v>1010</v>
          </cell>
          <cell r="I109">
            <v>1010</v>
          </cell>
          <cell r="J109" t="str">
            <v>04121228204</v>
          </cell>
        </row>
        <row r="110">
          <cell r="G110">
            <v>870</v>
          </cell>
          <cell r="H110">
            <v>1010</v>
          </cell>
          <cell r="I110">
            <v>1010</v>
          </cell>
          <cell r="J110" t="str">
            <v>04121228204244</v>
          </cell>
        </row>
        <row r="111">
          <cell r="G111">
            <v>159898400</v>
          </cell>
          <cell r="H111">
            <v>159898400</v>
          </cell>
          <cell r="I111">
            <v>159898400</v>
          </cell>
          <cell r="J111" t="str">
            <v>05</v>
          </cell>
        </row>
        <row r="112">
          <cell r="G112">
            <v>159898400</v>
          </cell>
          <cell r="H112">
            <v>159898400</v>
          </cell>
          <cell r="I112">
            <v>159898400</v>
          </cell>
          <cell r="J112" t="str">
            <v>0502</v>
          </cell>
        </row>
        <row r="113">
          <cell r="G113">
            <v>21040700</v>
          </cell>
          <cell r="H113">
            <v>21040700</v>
          </cell>
          <cell r="I113">
            <v>21040700</v>
          </cell>
          <cell r="J113" t="str">
            <v>05020327577</v>
          </cell>
        </row>
        <row r="114">
          <cell r="G114">
            <v>21040700</v>
          </cell>
          <cell r="H114">
            <v>21040700</v>
          </cell>
          <cell r="I114">
            <v>21040700</v>
          </cell>
          <cell r="J114" t="str">
            <v>05020327577810</v>
          </cell>
        </row>
        <row r="115">
          <cell r="G115">
            <v>138857700</v>
          </cell>
          <cell r="H115">
            <v>138857700</v>
          </cell>
          <cell r="I115">
            <v>138857700</v>
          </cell>
          <cell r="J115" t="str">
            <v>05020327570</v>
          </cell>
        </row>
        <row r="116">
          <cell r="G116">
            <v>138857700</v>
          </cell>
          <cell r="H116">
            <v>138857700</v>
          </cell>
          <cell r="I116">
            <v>138857700</v>
          </cell>
          <cell r="J116" t="str">
            <v>05020327570810</v>
          </cell>
        </row>
        <row r="117">
          <cell r="G117">
            <v>7333025</v>
          </cell>
          <cell r="H117">
            <v>7511465</v>
          </cell>
          <cell r="I117">
            <v>7511465</v>
          </cell>
          <cell r="J117" t="str">
            <v>07</v>
          </cell>
        </row>
        <row r="118">
          <cell r="G118">
            <v>7333025</v>
          </cell>
          <cell r="H118">
            <v>7511465</v>
          </cell>
          <cell r="I118">
            <v>7511465</v>
          </cell>
          <cell r="J118" t="str">
            <v>0707</v>
          </cell>
        </row>
        <row r="119">
          <cell r="G119">
            <v>744760</v>
          </cell>
          <cell r="H119">
            <v>743200</v>
          </cell>
          <cell r="I119">
            <v>743200</v>
          </cell>
          <cell r="J119" t="str">
            <v>07070618000</v>
          </cell>
        </row>
        <row r="120">
          <cell r="G120">
            <v>744760</v>
          </cell>
          <cell r="H120">
            <v>743200</v>
          </cell>
          <cell r="I120">
            <v>743200</v>
          </cell>
          <cell r="J120" t="str">
            <v>07070618000612</v>
          </cell>
        </row>
        <row r="121">
          <cell r="G121">
            <v>101000</v>
          </cell>
          <cell r="H121">
            <v>101000</v>
          </cell>
          <cell r="I121">
            <v>101000</v>
          </cell>
          <cell r="J121" t="str">
            <v>07070618216</v>
          </cell>
        </row>
        <row r="122">
          <cell r="G122">
            <v>101000</v>
          </cell>
          <cell r="H122">
            <v>101000</v>
          </cell>
          <cell r="I122">
            <v>101000</v>
          </cell>
          <cell r="J122" t="str">
            <v>07070618216612</v>
          </cell>
        </row>
        <row r="123">
          <cell r="G123">
            <v>550000</v>
          </cell>
          <cell r="H123">
            <v>550000</v>
          </cell>
          <cell r="I123">
            <v>550000</v>
          </cell>
          <cell r="J123" t="str">
            <v>07070628000</v>
          </cell>
        </row>
        <row r="124">
          <cell r="G124">
            <v>550000</v>
          </cell>
          <cell r="H124">
            <v>550000</v>
          </cell>
          <cell r="I124">
            <v>550000</v>
          </cell>
          <cell r="J124" t="str">
            <v>07070628000612</v>
          </cell>
        </row>
        <row r="125">
          <cell r="G125">
            <v>938665</v>
          </cell>
          <cell r="H125">
            <v>938665</v>
          </cell>
          <cell r="I125">
            <v>938665</v>
          </cell>
          <cell r="J125" t="str">
            <v>07070647456</v>
          </cell>
        </row>
        <row r="126">
          <cell r="G126">
            <v>938665</v>
          </cell>
          <cell r="H126">
            <v>938665</v>
          </cell>
          <cell r="I126">
            <v>938665</v>
          </cell>
          <cell r="J126" t="str">
            <v>07070647456612</v>
          </cell>
        </row>
        <row r="127">
          <cell r="G127">
            <v>4973957</v>
          </cell>
          <cell r="H127">
            <v>5153957</v>
          </cell>
          <cell r="I127">
            <v>5153957</v>
          </cell>
          <cell r="J127" t="str">
            <v>07070644000</v>
          </cell>
        </row>
        <row r="128">
          <cell r="G128">
            <v>4923957</v>
          </cell>
          <cell r="H128">
            <v>5103957</v>
          </cell>
          <cell r="I128">
            <v>5103957</v>
          </cell>
          <cell r="J128" t="str">
            <v>07070644000611</v>
          </cell>
        </row>
        <row r="129">
          <cell r="G129">
            <v>50000</v>
          </cell>
          <cell r="H129">
            <v>50000</v>
          </cell>
          <cell r="I129">
            <v>50000</v>
          </cell>
          <cell r="J129" t="str">
            <v>07070644000612</v>
          </cell>
        </row>
        <row r="130">
          <cell r="G130">
            <v>24643</v>
          </cell>
          <cell r="H130">
            <v>24643</v>
          </cell>
          <cell r="I130">
            <v>24643</v>
          </cell>
          <cell r="J130" t="str">
            <v>07070644100</v>
          </cell>
        </row>
        <row r="131">
          <cell r="G131">
            <v>24643</v>
          </cell>
          <cell r="H131">
            <v>24643</v>
          </cell>
          <cell r="I131">
            <v>24643</v>
          </cell>
          <cell r="J131" t="str">
            <v>07070644100611</v>
          </cell>
        </row>
        <row r="132">
          <cell r="G132">
            <v>1172141</v>
          </cell>
          <cell r="H132">
            <v>1260961</v>
          </cell>
          <cell r="I132">
            <v>1260961</v>
          </cell>
          <cell r="J132" t="str">
            <v>10</v>
          </cell>
        </row>
        <row r="133">
          <cell r="G133">
            <v>1172141</v>
          </cell>
          <cell r="H133">
            <v>1260961</v>
          </cell>
          <cell r="I133">
            <v>1260961</v>
          </cell>
          <cell r="J133" t="str">
            <v>1001</v>
          </cell>
        </row>
        <row r="134">
          <cell r="G134">
            <v>1172141</v>
          </cell>
          <cell r="H134">
            <v>1260961</v>
          </cell>
          <cell r="I134">
            <v>1260961</v>
          </cell>
          <cell r="J134" t="str">
            <v>10010218001</v>
          </cell>
        </row>
        <row r="135">
          <cell r="G135">
            <v>1172141</v>
          </cell>
          <cell r="H135">
            <v>1260961</v>
          </cell>
          <cell r="I135">
            <v>1260961</v>
          </cell>
          <cell r="J135" t="str">
            <v>10010218001312</v>
          </cell>
        </row>
        <row r="136">
          <cell r="G136">
            <v>2570000</v>
          </cell>
          <cell r="H136">
            <v>3215400</v>
          </cell>
          <cell r="I136">
            <v>3215400</v>
          </cell>
          <cell r="J136" t="str">
            <v>11</v>
          </cell>
        </row>
        <row r="137">
          <cell r="G137">
            <v>2570000</v>
          </cell>
          <cell r="H137">
            <v>3215400</v>
          </cell>
          <cell r="I137">
            <v>3215400</v>
          </cell>
          <cell r="J137" t="str">
            <v>1102</v>
          </cell>
        </row>
        <row r="138">
          <cell r="G138">
            <v>700000</v>
          </cell>
          <cell r="H138">
            <v>900000</v>
          </cell>
          <cell r="I138">
            <v>900000</v>
          </cell>
          <cell r="J138" t="str">
            <v>11020718001</v>
          </cell>
        </row>
        <row r="139">
          <cell r="G139">
            <v>700000</v>
          </cell>
          <cell r="H139">
            <v>900000</v>
          </cell>
          <cell r="I139">
            <v>900000</v>
          </cell>
          <cell r="J139" t="str">
            <v>11020718001244</v>
          </cell>
        </row>
        <row r="140">
          <cell r="G140">
            <v>1670000</v>
          </cell>
          <cell r="H140">
            <v>2115400</v>
          </cell>
          <cell r="I140">
            <v>2115400</v>
          </cell>
          <cell r="J140" t="str">
            <v>11020718002</v>
          </cell>
        </row>
        <row r="141">
          <cell r="G141">
            <v>300000</v>
          </cell>
          <cell r="H141">
            <v>350000</v>
          </cell>
          <cell r="I141">
            <v>350000</v>
          </cell>
          <cell r="J141" t="str">
            <v>11020718002113</v>
          </cell>
        </row>
        <row r="142">
          <cell r="G142">
            <v>1370000</v>
          </cell>
          <cell r="H142">
            <v>1765400</v>
          </cell>
          <cell r="I142">
            <v>1765400</v>
          </cell>
          <cell r="J142" t="str">
            <v>11020718002244</v>
          </cell>
        </row>
        <row r="143">
          <cell r="G143">
            <v>16300</v>
          </cell>
          <cell r="H143">
            <v>16900</v>
          </cell>
          <cell r="I143">
            <v>16900</v>
          </cell>
          <cell r="J143" t="str">
            <v>11020728001</v>
          </cell>
        </row>
        <row r="144">
          <cell r="G144">
            <v>16300</v>
          </cell>
          <cell r="H144">
            <v>16900</v>
          </cell>
          <cell r="I144">
            <v>16900</v>
          </cell>
          <cell r="J144" t="str">
            <v>11020728001612</v>
          </cell>
        </row>
        <row r="145">
          <cell r="G145">
            <v>177700</v>
          </cell>
          <cell r="H145">
            <v>176400</v>
          </cell>
          <cell r="I145">
            <v>176400</v>
          </cell>
          <cell r="J145" t="str">
            <v>11020728002</v>
          </cell>
        </row>
        <row r="146">
          <cell r="G146">
            <v>177700</v>
          </cell>
          <cell r="H146">
            <v>176400</v>
          </cell>
          <cell r="I146">
            <v>176400</v>
          </cell>
          <cell r="J146" t="str">
            <v>11020728002612</v>
          </cell>
        </row>
        <row r="147">
          <cell r="G147">
            <v>6000</v>
          </cell>
          <cell r="H147">
            <v>6700</v>
          </cell>
          <cell r="I147">
            <v>6700</v>
          </cell>
          <cell r="J147" t="str">
            <v>11020728003</v>
          </cell>
        </row>
        <row r="148">
          <cell r="G148">
            <v>6000</v>
          </cell>
          <cell r="H148">
            <v>6700</v>
          </cell>
          <cell r="I148">
            <v>6700</v>
          </cell>
          <cell r="J148" t="str">
            <v>11020728003612</v>
          </cell>
        </row>
        <row r="149">
          <cell r="G149">
            <v>162978720</v>
          </cell>
          <cell r="H149">
            <v>143321648.0165</v>
          </cell>
          <cell r="I149">
            <v>5321648.0164999999</v>
          </cell>
          <cell r="J149" t="str">
            <v/>
          </cell>
        </row>
        <row r="150">
          <cell r="G150">
            <v>42978720</v>
          </cell>
          <cell r="H150">
            <v>8321648.0164999999</v>
          </cell>
          <cell r="I150">
            <v>5321648.0164999999</v>
          </cell>
          <cell r="J150" t="str">
            <v>05</v>
          </cell>
        </row>
        <row r="151">
          <cell r="G151">
            <v>10638720</v>
          </cell>
          <cell r="H151">
            <v>0</v>
          </cell>
          <cell r="I151">
            <v>0</v>
          </cell>
          <cell r="J151" t="str">
            <v>0501</v>
          </cell>
        </row>
        <row r="152">
          <cell r="G152">
            <v>638720</v>
          </cell>
          <cell r="H152">
            <v>0</v>
          </cell>
          <cell r="I152">
            <v>0</v>
          </cell>
          <cell r="J152" t="str">
            <v>05011018210</v>
          </cell>
        </row>
        <row r="153">
          <cell r="G153">
            <v>638720</v>
          </cell>
          <cell r="H153">
            <v>0</v>
          </cell>
          <cell r="I153">
            <v>0</v>
          </cell>
          <cell r="J153" t="str">
            <v>05011018210414</v>
          </cell>
        </row>
        <row r="154">
          <cell r="G154">
            <v>10000000</v>
          </cell>
          <cell r="H154">
            <v>0</v>
          </cell>
          <cell r="I154">
            <v>0</v>
          </cell>
          <cell r="J154" t="str">
            <v>05011038212</v>
          </cell>
        </row>
        <row r="155">
          <cell r="G155">
            <v>10000000</v>
          </cell>
          <cell r="H155">
            <v>0</v>
          </cell>
          <cell r="I155">
            <v>0</v>
          </cell>
          <cell r="J155" t="str">
            <v>05011038212414</v>
          </cell>
        </row>
        <row r="156">
          <cell r="G156">
            <v>28150000</v>
          </cell>
          <cell r="H156">
            <v>4000000</v>
          </cell>
          <cell r="I156">
            <v>1000000</v>
          </cell>
          <cell r="J156" t="str">
            <v>0502</v>
          </cell>
        </row>
        <row r="157">
          <cell r="G157">
            <v>24000000</v>
          </cell>
          <cell r="H157">
            <v>0</v>
          </cell>
          <cell r="I157">
            <v>0</v>
          </cell>
          <cell r="J157" t="str">
            <v>05020358000</v>
          </cell>
        </row>
        <row r="158">
          <cell r="G158">
            <v>24000000</v>
          </cell>
          <cell r="H158">
            <v>0</v>
          </cell>
          <cell r="I158">
            <v>0</v>
          </cell>
          <cell r="J158" t="str">
            <v>05020358000243</v>
          </cell>
        </row>
        <row r="159">
          <cell r="G159">
            <v>3000000</v>
          </cell>
          <cell r="H159">
            <v>3000000</v>
          </cell>
          <cell r="I159">
            <v>0</v>
          </cell>
          <cell r="J159" t="str">
            <v>05020378000</v>
          </cell>
        </row>
        <row r="160">
          <cell r="G160">
            <v>3000000</v>
          </cell>
          <cell r="H160">
            <v>3000000</v>
          </cell>
          <cell r="I160">
            <v>0</v>
          </cell>
          <cell r="J160" t="str">
            <v>05020378000414</v>
          </cell>
        </row>
        <row r="161">
          <cell r="G161">
            <v>1150000</v>
          </cell>
          <cell r="H161">
            <v>1000000</v>
          </cell>
          <cell r="I161">
            <v>1000000</v>
          </cell>
          <cell r="J161" t="str">
            <v>05021028211</v>
          </cell>
        </row>
        <row r="162">
          <cell r="G162">
            <v>1150000</v>
          </cell>
          <cell r="H162">
            <v>1000000</v>
          </cell>
          <cell r="I162">
            <v>1000000</v>
          </cell>
          <cell r="J162" t="str">
            <v>05021028211414</v>
          </cell>
        </row>
        <row r="163">
          <cell r="G163">
            <v>4190000</v>
          </cell>
          <cell r="H163">
            <v>4321648.0164999999</v>
          </cell>
          <cell r="I163">
            <v>4321648.0164999999</v>
          </cell>
          <cell r="J163" t="str">
            <v>0505</v>
          </cell>
        </row>
        <row r="164">
          <cell r="G164">
            <v>150000</v>
          </cell>
          <cell r="H164">
            <v>150000</v>
          </cell>
          <cell r="I164">
            <v>150000</v>
          </cell>
          <cell r="J164" t="str">
            <v>05050318202</v>
          </cell>
        </row>
        <row r="165">
          <cell r="G165">
            <v>150000</v>
          </cell>
          <cell r="H165">
            <v>150000</v>
          </cell>
          <cell r="I165">
            <v>150000</v>
          </cell>
          <cell r="J165" t="str">
            <v>05050318202243</v>
          </cell>
        </row>
        <row r="166">
          <cell r="G166">
            <v>4040000</v>
          </cell>
          <cell r="H166">
            <v>4171648.0164999999</v>
          </cell>
          <cell r="I166">
            <v>4171648.0164999999</v>
          </cell>
          <cell r="J166" t="str">
            <v>05059054000</v>
          </cell>
        </row>
        <row r="167">
          <cell r="G167">
            <v>3554500</v>
          </cell>
          <cell r="H167">
            <v>3686148.0164999999</v>
          </cell>
          <cell r="I167">
            <v>3686148.0164999999</v>
          </cell>
          <cell r="J167" t="str">
            <v>05059054000111</v>
          </cell>
        </row>
        <row r="168">
          <cell r="G168">
            <v>233000</v>
          </cell>
          <cell r="H168">
            <v>233000</v>
          </cell>
          <cell r="I168">
            <v>233000</v>
          </cell>
          <cell r="J168" t="str">
            <v>05059054000112</v>
          </cell>
        </row>
        <row r="169">
          <cell r="G169">
            <v>252500</v>
          </cell>
          <cell r="H169">
            <v>252500</v>
          </cell>
          <cell r="I169">
            <v>252500</v>
          </cell>
          <cell r="J169" t="str">
            <v>05059054000244</v>
          </cell>
        </row>
        <row r="170">
          <cell r="G170">
            <v>120000000</v>
          </cell>
          <cell r="H170">
            <v>135000000</v>
          </cell>
          <cell r="I170">
            <v>0</v>
          </cell>
          <cell r="J170" t="str">
            <v>07</v>
          </cell>
        </row>
        <row r="171">
          <cell r="G171">
            <v>40000000</v>
          </cell>
          <cell r="H171">
            <v>135000000</v>
          </cell>
          <cell r="I171">
            <v>0</v>
          </cell>
          <cell r="J171" t="str">
            <v>0701</v>
          </cell>
        </row>
        <row r="172">
          <cell r="G172">
            <v>40000000</v>
          </cell>
          <cell r="H172">
            <v>135000000</v>
          </cell>
          <cell r="I172">
            <v>0</v>
          </cell>
          <cell r="J172" t="str">
            <v>07010118301</v>
          </cell>
        </row>
        <row r="173">
          <cell r="G173">
            <v>40000000</v>
          </cell>
          <cell r="H173">
            <v>135000000</v>
          </cell>
          <cell r="I173">
            <v>0</v>
          </cell>
          <cell r="J173" t="str">
            <v>07010118301414</v>
          </cell>
        </row>
        <row r="174">
          <cell r="G174">
            <v>45000000</v>
          </cell>
          <cell r="H174">
            <v>0</v>
          </cell>
          <cell r="I174">
            <v>0</v>
          </cell>
          <cell r="J174" t="str">
            <v>0702</v>
          </cell>
        </row>
        <row r="175">
          <cell r="G175">
            <v>45000000</v>
          </cell>
          <cell r="H175">
            <v>0</v>
          </cell>
          <cell r="I175">
            <v>0</v>
          </cell>
          <cell r="J175" t="str">
            <v>07020118301</v>
          </cell>
        </row>
        <row r="176">
          <cell r="G176">
            <v>45000000</v>
          </cell>
          <cell r="H176">
            <v>0</v>
          </cell>
          <cell r="I176">
            <v>0</v>
          </cell>
          <cell r="J176" t="str">
            <v>07020118301414</v>
          </cell>
        </row>
        <row r="177">
          <cell r="G177">
            <v>35000000</v>
          </cell>
          <cell r="H177">
            <v>0</v>
          </cell>
          <cell r="I177">
            <v>0</v>
          </cell>
          <cell r="J177" t="str">
            <v>0707</v>
          </cell>
        </row>
        <row r="178">
          <cell r="G178">
            <v>35000000</v>
          </cell>
          <cell r="H178">
            <v>0</v>
          </cell>
          <cell r="I178">
            <v>0</v>
          </cell>
          <cell r="J178" t="str">
            <v>07070118301</v>
          </cell>
        </row>
        <row r="179">
          <cell r="G179">
            <v>35000000</v>
          </cell>
          <cell r="H179">
            <v>0</v>
          </cell>
          <cell r="I179">
            <v>0</v>
          </cell>
          <cell r="J179" t="str">
            <v>07070118301414</v>
          </cell>
        </row>
        <row r="180">
          <cell r="G180">
            <v>54093600</v>
          </cell>
          <cell r="H180">
            <v>54627200</v>
          </cell>
          <cell r="I180">
            <v>54627200</v>
          </cell>
          <cell r="J180" t="str">
            <v/>
          </cell>
        </row>
        <row r="181">
          <cell r="G181">
            <v>54093600</v>
          </cell>
          <cell r="H181">
            <v>54627200</v>
          </cell>
          <cell r="I181">
            <v>54627200</v>
          </cell>
          <cell r="J181" t="str">
            <v>10</v>
          </cell>
        </row>
        <row r="182">
          <cell r="G182">
            <v>37318500</v>
          </cell>
          <cell r="H182">
            <v>37318500</v>
          </cell>
          <cell r="I182">
            <v>37318500</v>
          </cell>
          <cell r="J182" t="str">
            <v>1002</v>
          </cell>
        </row>
        <row r="183">
          <cell r="G183">
            <v>37318500</v>
          </cell>
          <cell r="H183">
            <v>37318500</v>
          </cell>
          <cell r="I183">
            <v>37318500</v>
          </cell>
          <cell r="J183" t="str">
            <v>10020240151</v>
          </cell>
        </row>
        <row r="184">
          <cell r="G184">
            <v>37318500</v>
          </cell>
          <cell r="H184">
            <v>37318500</v>
          </cell>
          <cell r="I184">
            <v>37318500</v>
          </cell>
          <cell r="J184" t="str">
            <v>10020240151611</v>
          </cell>
        </row>
        <row r="185">
          <cell r="G185">
            <v>16775100</v>
          </cell>
          <cell r="H185">
            <v>17308700</v>
          </cell>
          <cell r="I185">
            <v>17308700</v>
          </cell>
          <cell r="J185" t="str">
            <v>1006</v>
          </cell>
        </row>
        <row r="186">
          <cell r="G186">
            <v>16775100</v>
          </cell>
          <cell r="H186">
            <v>17308700</v>
          </cell>
          <cell r="I186">
            <v>17308700</v>
          </cell>
          <cell r="J186" t="str">
            <v>10060257513</v>
          </cell>
        </row>
        <row r="187">
          <cell r="G187">
            <v>14403100</v>
          </cell>
          <cell r="H187">
            <v>14583200</v>
          </cell>
          <cell r="I187">
            <v>14583200</v>
          </cell>
          <cell r="J187" t="str">
            <v>10060257513121</v>
          </cell>
        </row>
        <row r="188">
          <cell r="G188">
            <v>155000</v>
          </cell>
          <cell r="H188">
            <v>158000</v>
          </cell>
          <cell r="I188">
            <v>158000</v>
          </cell>
          <cell r="J188" t="str">
            <v>10060257513122</v>
          </cell>
        </row>
        <row r="189">
          <cell r="G189">
            <v>2217000</v>
          </cell>
          <cell r="H189">
            <v>2567500</v>
          </cell>
          <cell r="I189">
            <v>2567500</v>
          </cell>
          <cell r="J189" t="str">
            <v>10060257513244</v>
          </cell>
        </row>
        <row r="190">
          <cell r="G190">
            <v>159979936</v>
          </cell>
          <cell r="H190">
            <v>162893670</v>
          </cell>
          <cell r="I190">
            <v>162893670</v>
          </cell>
          <cell r="J190" t="str">
            <v/>
          </cell>
        </row>
        <row r="191">
          <cell r="G191">
            <v>35167150</v>
          </cell>
          <cell r="H191">
            <v>36202650</v>
          </cell>
          <cell r="I191">
            <v>36202650</v>
          </cell>
          <cell r="J191" t="str">
            <v>07</v>
          </cell>
        </row>
        <row r="192">
          <cell r="G192">
            <v>35167150</v>
          </cell>
          <cell r="H192">
            <v>36202650</v>
          </cell>
          <cell r="I192">
            <v>36202650</v>
          </cell>
          <cell r="J192" t="str">
            <v>0702</v>
          </cell>
        </row>
        <row r="193">
          <cell r="G193">
            <v>532150</v>
          </cell>
          <cell r="H193">
            <v>432150</v>
          </cell>
          <cell r="I193">
            <v>432150</v>
          </cell>
          <cell r="J193" t="str">
            <v>07020528052</v>
          </cell>
        </row>
        <row r="194">
          <cell r="G194">
            <v>532150</v>
          </cell>
          <cell r="H194">
            <v>432150</v>
          </cell>
          <cell r="I194">
            <v>432150</v>
          </cell>
          <cell r="J194" t="str">
            <v>07020528052612</v>
          </cell>
        </row>
        <row r="195">
          <cell r="G195">
            <v>32271487.099999998</v>
          </cell>
          <cell r="H195">
            <v>33393716.999999996</v>
          </cell>
          <cell r="I195">
            <v>33393716.999999996</v>
          </cell>
          <cell r="J195" t="str">
            <v>07020534000</v>
          </cell>
        </row>
        <row r="196">
          <cell r="G196">
            <v>32271487.099999998</v>
          </cell>
          <cell r="H196">
            <v>33393716.999999996</v>
          </cell>
          <cell r="I196">
            <v>33393716.999999996</v>
          </cell>
          <cell r="J196" t="str">
            <v>07020534000611</v>
          </cell>
        </row>
        <row r="197">
          <cell r="G197">
            <v>1033112.9000000001</v>
          </cell>
          <cell r="H197">
            <v>1043825</v>
          </cell>
          <cell r="I197">
            <v>1043825</v>
          </cell>
          <cell r="J197" t="str">
            <v>07020534100</v>
          </cell>
        </row>
        <row r="198">
          <cell r="G198">
            <v>1033112.9000000001</v>
          </cell>
          <cell r="H198">
            <v>1043825</v>
          </cell>
          <cell r="I198">
            <v>1043825</v>
          </cell>
          <cell r="J198" t="str">
            <v>07020534100611</v>
          </cell>
        </row>
        <row r="199">
          <cell r="G199">
            <v>246600</v>
          </cell>
          <cell r="H199">
            <v>249158</v>
          </cell>
          <cell r="I199">
            <v>249158</v>
          </cell>
          <cell r="J199" t="str">
            <v>07020534500</v>
          </cell>
        </row>
        <row r="200">
          <cell r="G200">
            <v>246600</v>
          </cell>
          <cell r="H200">
            <v>249158</v>
          </cell>
          <cell r="I200">
            <v>249158</v>
          </cell>
          <cell r="J200" t="str">
            <v>07020534500611</v>
          </cell>
        </row>
        <row r="201">
          <cell r="G201">
            <v>635700</v>
          </cell>
          <cell r="H201">
            <v>635700</v>
          </cell>
          <cell r="I201">
            <v>635700</v>
          </cell>
          <cell r="J201" t="str">
            <v>07020534703</v>
          </cell>
        </row>
        <row r="202">
          <cell r="G202">
            <v>635700</v>
          </cell>
          <cell r="H202">
            <v>635700</v>
          </cell>
          <cell r="I202">
            <v>635700</v>
          </cell>
          <cell r="J202" t="str">
            <v>07020534703612</v>
          </cell>
        </row>
        <row r="203">
          <cell r="G203">
            <v>140000</v>
          </cell>
          <cell r="H203">
            <v>140000</v>
          </cell>
          <cell r="I203">
            <v>140000</v>
          </cell>
          <cell r="J203" t="str">
            <v>07020538002</v>
          </cell>
        </row>
        <row r="204">
          <cell r="G204">
            <v>140000</v>
          </cell>
          <cell r="H204">
            <v>140000</v>
          </cell>
          <cell r="I204">
            <v>140000</v>
          </cell>
          <cell r="J204" t="str">
            <v>07020538002612</v>
          </cell>
        </row>
        <row r="205">
          <cell r="G205">
            <v>308100</v>
          </cell>
          <cell r="H205">
            <v>308100</v>
          </cell>
          <cell r="I205">
            <v>308100</v>
          </cell>
          <cell r="J205" t="str">
            <v>0702053Ф000</v>
          </cell>
        </row>
        <row r="206">
          <cell r="G206">
            <v>308100</v>
          </cell>
          <cell r="H206">
            <v>308100</v>
          </cell>
          <cell r="I206">
            <v>308100</v>
          </cell>
          <cell r="J206" t="str">
            <v>0702053Ф000612</v>
          </cell>
        </row>
        <row r="207">
          <cell r="G207">
            <v>124812786.00000001</v>
          </cell>
          <cell r="H207">
            <v>126691020</v>
          </cell>
          <cell r="I207">
            <v>126691020</v>
          </cell>
          <cell r="J207" t="str">
            <v>08</v>
          </cell>
        </row>
        <row r="208">
          <cell r="G208">
            <v>111711086.00000001</v>
          </cell>
          <cell r="H208">
            <v>113192450</v>
          </cell>
          <cell r="I208">
            <v>113192450</v>
          </cell>
          <cell r="J208" t="str">
            <v>0801</v>
          </cell>
        </row>
        <row r="209">
          <cell r="G209">
            <v>31080421</v>
          </cell>
          <cell r="H209">
            <v>32248181</v>
          </cell>
          <cell r="I209">
            <v>32248181</v>
          </cell>
          <cell r="J209" t="str">
            <v>08010514000</v>
          </cell>
        </row>
        <row r="210">
          <cell r="G210">
            <v>31080421</v>
          </cell>
          <cell r="H210">
            <v>32248181</v>
          </cell>
          <cell r="I210">
            <v>32248181</v>
          </cell>
          <cell r="J210" t="str">
            <v>08010514000611</v>
          </cell>
        </row>
        <row r="211">
          <cell r="G211">
            <v>563179</v>
          </cell>
          <cell r="H211">
            <v>569019</v>
          </cell>
          <cell r="I211">
            <v>569019</v>
          </cell>
          <cell r="J211" t="str">
            <v>08010514100</v>
          </cell>
        </row>
        <row r="212">
          <cell r="G212">
            <v>563179</v>
          </cell>
          <cell r="H212">
            <v>569019</v>
          </cell>
          <cell r="I212">
            <v>569019</v>
          </cell>
          <cell r="J212" t="str">
            <v>08010514100611</v>
          </cell>
        </row>
        <row r="213">
          <cell r="G213">
            <v>410000</v>
          </cell>
          <cell r="H213">
            <v>410000</v>
          </cell>
          <cell r="I213">
            <v>410000</v>
          </cell>
          <cell r="J213" t="str">
            <v>08010514700</v>
          </cell>
        </row>
        <row r="214">
          <cell r="G214">
            <v>410000</v>
          </cell>
          <cell r="H214">
            <v>410000</v>
          </cell>
          <cell r="I214">
            <v>410000</v>
          </cell>
          <cell r="J214" t="str">
            <v>08010514700612</v>
          </cell>
        </row>
        <row r="215">
          <cell r="G215">
            <v>48325</v>
          </cell>
          <cell r="H215">
            <v>48325</v>
          </cell>
          <cell r="I215">
            <v>48325</v>
          </cell>
          <cell r="J215" t="str">
            <v>08010518221</v>
          </cell>
        </row>
        <row r="216">
          <cell r="G216">
            <v>48325</v>
          </cell>
          <cell r="H216">
            <v>48325</v>
          </cell>
          <cell r="I216">
            <v>48325</v>
          </cell>
          <cell r="J216" t="str">
            <v>08010518221612</v>
          </cell>
        </row>
        <row r="217">
          <cell r="G217">
            <v>1709809</v>
          </cell>
          <cell r="H217">
            <v>1674800</v>
          </cell>
          <cell r="I217">
            <v>1674800</v>
          </cell>
          <cell r="J217" t="str">
            <v>0801051Ч004</v>
          </cell>
        </row>
        <row r="218">
          <cell r="G218">
            <v>1709809</v>
          </cell>
          <cell r="H218">
            <v>1674800</v>
          </cell>
          <cell r="I218">
            <v>1674800</v>
          </cell>
          <cell r="J218" t="str">
            <v>0801051Ч004611</v>
          </cell>
        </row>
        <row r="219">
          <cell r="G219">
            <v>50000</v>
          </cell>
          <cell r="H219">
            <v>0</v>
          </cell>
          <cell r="I219">
            <v>0</v>
          </cell>
          <cell r="J219" t="str">
            <v>0801051Ч704</v>
          </cell>
        </row>
        <row r="220">
          <cell r="G220">
            <v>50000</v>
          </cell>
          <cell r="H220">
            <v>0</v>
          </cell>
          <cell r="I220">
            <v>0</v>
          </cell>
          <cell r="J220" t="str">
            <v>0801051Ч704612</v>
          </cell>
        </row>
        <row r="221">
          <cell r="G221">
            <v>231275</v>
          </cell>
          <cell r="H221">
            <v>231275</v>
          </cell>
          <cell r="I221">
            <v>231275</v>
          </cell>
          <cell r="J221" t="str">
            <v>08010518052</v>
          </cell>
        </row>
        <row r="222">
          <cell r="G222">
            <v>231275</v>
          </cell>
          <cell r="H222">
            <v>231275</v>
          </cell>
          <cell r="I222">
            <v>231275</v>
          </cell>
          <cell r="J222" t="str">
            <v>08010518052612</v>
          </cell>
        </row>
        <row r="223">
          <cell r="G223">
            <v>150000</v>
          </cell>
          <cell r="H223">
            <v>150000</v>
          </cell>
          <cell r="I223">
            <v>150000</v>
          </cell>
          <cell r="J223" t="str">
            <v>08010518053</v>
          </cell>
        </row>
        <row r="224">
          <cell r="G224">
            <v>150000</v>
          </cell>
          <cell r="H224">
            <v>150000</v>
          </cell>
          <cell r="I224">
            <v>150000</v>
          </cell>
          <cell r="J224" t="str">
            <v>08010518053612</v>
          </cell>
        </row>
        <row r="225">
          <cell r="G225">
            <v>46067220.730000012</v>
          </cell>
          <cell r="H225">
            <v>47893948</v>
          </cell>
          <cell r="I225">
            <v>47893948</v>
          </cell>
          <cell r="J225" t="str">
            <v>08010524000</v>
          </cell>
        </row>
        <row r="226">
          <cell r="G226">
            <v>46067220.730000012</v>
          </cell>
          <cell r="H226">
            <v>47893948</v>
          </cell>
          <cell r="I226">
            <v>47893948</v>
          </cell>
          <cell r="J226" t="str">
            <v>08010524000611</v>
          </cell>
        </row>
        <row r="227">
          <cell r="G227">
            <v>2291979.27</v>
          </cell>
          <cell r="H227">
            <v>2315748</v>
          </cell>
          <cell r="I227">
            <v>2315748</v>
          </cell>
          <cell r="J227" t="str">
            <v>08010524100</v>
          </cell>
        </row>
        <row r="228">
          <cell r="G228">
            <v>2291979.27</v>
          </cell>
          <cell r="H228">
            <v>2315748</v>
          </cell>
          <cell r="I228">
            <v>2315748</v>
          </cell>
          <cell r="J228" t="str">
            <v>08010524100611</v>
          </cell>
        </row>
        <row r="229">
          <cell r="G229">
            <v>183600</v>
          </cell>
          <cell r="H229">
            <v>185504</v>
          </cell>
          <cell r="I229">
            <v>185504</v>
          </cell>
          <cell r="J229" t="str">
            <v>08010524500</v>
          </cell>
        </row>
        <row r="230">
          <cell r="G230">
            <v>183600</v>
          </cell>
          <cell r="H230">
            <v>185504</v>
          </cell>
          <cell r="I230">
            <v>185504</v>
          </cell>
          <cell r="J230" t="str">
            <v>08010524500611</v>
          </cell>
        </row>
        <row r="231">
          <cell r="G231">
            <v>906000</v>
          </cell>
          <cell r="H231">
            <v>906000</v>
          </cell>
          <cell r="I231">
            <v>906000</v>
          </cell>
          <cell r="J231" t="str">
            <v>08010524700</v>
          </cell>
        </row>
        <row r="232">
          <cell r="G232">
            <v>906000</v>
          </cell>
          <cell r="H232">
            <v>906000</v>
          </cell>
          <cell r="I232">
            <v>906000</v>
          </cell>
          <cell r="J232" t="str">
            <v>08010524700612</v>
          </cell>
        </row>
        <row r="233">
          <cell r="G233">
            <v>21078261.000000004</v>
          </cell>
          <cell r="H233">
            <v>22097517</v>
          </cell>
          <cell r="I233">
            <v>22097517</v>
          </cell>
          <cell r="J233" t="str">
            <v>0801052Ч003</v>
          </cell>
        </row>
        <row r="234">
          <cell r="G234">
            <v>21078261.000000004</v>
          </cell>
          <cell r="H234">
            <v>22097517</v>
          </cell>
          <cell r="I234">
            <v>22097517</v>
          </cell>
          <cell r="J234" t="str">
            <v>0801052Ч003611</v>
          </cell>
        </row>
        <row r="235">
          <cell r="G235">
            <v>694766</v>
          </cell>
          <cell r="H235">
            <v>701971</v>
          </cell>
          <cell r="I235">
            <v>701971</v>
          </cell>
          <cell r="J235" t="str">
            <v>0801052Ч103</v>
          </cell>
        </row>
        <row r="236">
          <cell r="G236">
            <v>694766</v>
          </cell>
          <cell r="H236">
            <v>701971</v>
          </cell>
          <cell r="I236">
            <v>701971</v>
          </cell>
          <cell r="J236" t="str">
            <v>0801052Ч103611</v>
          </cell>
        </row>
        <row r="237">
          <cell r="G237">
            <v>143900</v>
          </cell>
          <cell r="H237">
            <v>145212</v>
          </cell>
          <cell r="I237">
            <v>145212</v>
          </cell>
          <cell r="J237" t="str">
            <v>0801052Ч503</v>
          </cell>
        </row>
        <row r="238">
          <cell r="G238">
            <v>143900</v>
          </cell>
          <cell r="H238">
            <v>145212</v>
          </cell>
          <cell r="I238">
            <v>145212</v>
          </cell>
          <cell r="J238" t="str">
            <v>0801052Ч503611</v>
          </cell>
        </row>
        <row r="239">
          <cell r="G239">
            <v>587400</v>
          </cell>
          <cell r="H239">
            <v>0</v>
          </cell>
          <cell r="I239">
            <v>0</v>
          </cell>
          <cell r="J239" t="str">
            <v>0801052Ч703</v>
          </cell>
        </row>
        <row r="240">
          <cell r="G240">
            <v>587400</v>
          </cell>
          <cell r="H240">
            <v>0</v>
          </cell>
          <cell r="I240">
            <v>0</v>
          </cell>
          <cell r="J240" t="str">
            <v>0801052Ч703612</v>
          </cell>
        </row>
        <row r="241">
          <cell r="G241">
            <v>2551940</v>
          </cell>
          <cell r="H241">
            <v>1451940</v>
          </cell>
          <cell r="I241">
            <v>1451940</v>
          </cell>
          <cell r="J241" t="str">
            <v>08010528052</v>
          </cell>
        </row>
        <row r="242">
          <cell r="G242">
            <v>2551940</v>
          </cell>
          <cell r="H242">
            <v>1451940</v>
          </cell>
          <cell r="I242">
            <v>1451940</v>
          </cell>
          <cell r="J242" t="str">
            <v>08010528052612</v>
          </cell>
        </row>
        <row r="243">
          <cell r="G243">
            <v>210</v>
          </cell>
          <cell r="H243">
            <v>210</v>
          </cell>
          <cell r="I243">
            <v>210</v>
          </cell>
          <cell r="J243" t="str">
            <v>08010538229</v>
          </cell>
        </row>
        <row r="244">
          <cell r="G244">
            <v>210</v>
          </cell>
          <cell r="H244">
            <v>210</v>
          </cell>
          <cell r="I244">
            <v>210</v>
          </cell>
          <cell r="J244" t="str">
            <v>08010538229612</v>
          </cell>
        </row>
        <row r="245">
          <cell r="G245">
            <v>942000</v>
          </cell>
          <cell r="H245">
            <v>542000</v>
          </cell>
          <cell r="I245">
            <v>542000</v>
          </cell>
          <cell r="J245" t="str">
            <v>0801053Ф000</v>
          </cell>
        </row>
        <row r="246">
          <cell r="G246">
            <v>942000</v>
          </cell>
          <cell r="H246">
            <v>542000</v>
          </cell>
          <cell r="I246">
            <v>542000</v>
          </cell>
          <cell r="J246" t="str">
            <v>0801053Ф000612</v>
          </cell>
        </row>
        <row r="247">
          <cell r="G247">
            <v>2000000</v>
          </cell>
          <cell r="H247">
            <v>1600000</v>
          </cell>
          <cell r="I247">
            <v>1600000</v>
          </cell>
          <cell r="J247" t="str">
            <v>0801053Ц000</v>
          </cell>
        </row>
        <row r="248">
          <cell r="G248">
            <v>2000000</v>
          </cell>
          <cell r="H248">
            <v>1600000</v>
          </cell>
          <cell r="I248">
            <v>1600000</v>
          </cell>
          <cell r="J248" t="str">
            <v>0801053Ц000612</v>
          </cell>
        </row>
        <row r="249">
          <cell r="G249">
            <v>20800</v>
          </cell>
          <cell r="H249">
            <v>20800</v>
          </cell>
          <cell r="I249">
            <v>20800</v>
          </cell>
          <cell r="J249" t="str">
            <v>08010535144</v>
          </cell>
        </row>
        <row r="250">
          <cell r="G250">
            <v>20800</v>
          </cell>
          <cell r="H250">
            <v>20800</v>
          </cell>
          <cell r="I250">
            <v>20800</v>
          </cell>
          <cell r="J250" t="str">
            <v>08010535144612</v>
          </cell>
        </row>
        <row r="251">
          <cell r="G251">
            <v>13101700</v>
          </cell>
          <cell r="H251">
            <v>13498570</v>
          </cell>
          <cell r="I251">
            <v>13498570</v>
          </cell>
          <cell r="J251" t="str">
            <v>0804</v>
          </cell>
        </row>
        <row r="252">
          <cell r="G252">
            <v>12958480</v>
          </cell>
          <cell r="H252">
            <v>13355350</v>
          </cell>
          <cell r="I252">
            <v>13355350</v>
          </cell>
          <cell r="J252" t="str">
            <v>08040534000</v>
          </cell>
        </row>
        <row r="253">
          <cell r="G253">
            <v>10572180</v>
          </cell>
          <cell r="H253">
            <v>10969080</v>
          </cell>
          <cell r="I253">
            <v>10969080</v>
          </cell>
          <cell r="J253" t="str">
            <v>08040534000111</v>
          </cell>
        </row>
        <row r="254">
          <cell r="G254">
            <v>493540</v>
          </cell>
          <cell r="H254">
            <v>498722</v>
          </cell>
          <cell r="I254">
            <v>498722</v>
          </cell>
          <cell r="J254" t="str">
            <v>08040534000112</v>
          </cell>
        </row>
        <row r="255">
          <cell r="G255">
            <v>1892760</v>
          </cell>
          <cell r="H255">
            <v>1887548</v>
          </cell>
          <cell r="I255">
            <v>1887548</v>
          </cell>
          <cell r="J255" t="str">
            <v>08040534000244</v>
          </cell>
        </row>
        <row r="256">
          <cell r="G256">
            <v>143220</v>
          </cell>
          <cell r="H256">
            <v>143220</v>
          </cell>
          <cell r="I256">
            <v>143220</v>
          </cell>
          <cell r="J256" t="str">
            <v>08040534100</v>
          </cell>
        </row>
        <row r="257">
          <cell r="G257">
            <v>143220</v>
          </cell>
          <cell r="H257">
            <v>143220</v>
          </cell>
          <cell r="I257">
            <v>143220</v>
          </cell>
          <cell r="J257" t="str">
            <v>08040534100111</v>
          </cell>
        </row>
        <row r="258">
          <cell r="G258">
            <v>9137140</v>
          </cell>
          <cell r="H258">
            <v>8628140</v>
          </cell>
          <cell r="I258">
            <v>4963140</v>
          </cell>
          <cell r="J258" t="str">
            <v/>
          </cell>
        </row>
        <row r="259">
          <cell r="G259">
            <v>3874000</v>
          </cell>
          <cell r="H259">
            <v>0</v>
          </cell>
          <cell r="I259">
            <v>0</v>
          </cell>
          <cell r="J259" t="str">
            <v>01</v>
          </cell>
        </row>
        <row r="260">
          <cell r="G260">
            <v>3874000</v>
          </cell>
          <cell r="H260">
            <v>0</v>
          </cell>
          <cell r="I260">
            <v>0</v>
          </cell>
          <cell r="J260" t="str">
            <v>0113</v>
          </cell>
        </row>
        <row r="261">
          <cell r="G261">
            <v>3874000</v>
          </cell>
          <cell r="H261">
            <v>0</v>
          </cell>
          <cell r="I261">
            <v>0</v>
          </cell>
          <cell r="J261" t="str">
            <v>0113909Д000</v>
          </cell>
        </row>
        <row r="262">
          <cell r="G262">
            <v>3874000</v>
          </cell>
          <cell r="H262">
            <v>0</v>
          </cell>
          <cell r="I262">
            <v>0</v>
          </cell>
          <cell r="J262" t="str">
            <v>0113909Д000244</v>
          </cell>
        </row>
        <row r="263">
          <cell r="G263">
            <v>990000</v>
          </cell>
          <cell r="H263">
            <v>990000</v>
          </cell>
          <cell r="I263">
            <v>690000</v>
          </cell>
          <cell r="J263" t="str">
            <v>04</v>
          </cell>
        </row>
        <row r="264">
          <cell r="G264">
            <v>990000</v>
          </cell>
          <cell r="H264">
            <v>990000</v>
          </cell>
          <cell r="I264">
            <v>690000</v>
          </cell>
          <cell r="J264" t="str">
            <v>0412</v>
          </cell>
        </row>
        <row r="265">
          <cell r="G265">
            <v>300000</v>
          </cell>
          <cell r="H265">
            <v>300000</v>
          </cell>
          <cell r="I265">
            <v>0</v>
          </cell>
          <cell r="J265" t="str">
            <v>04121048213</v>
          </cell>
        </row>
        <row r="266">
          <cell r="G266">
            <v>300000</v>
          </cell>
          <cell r="H266">
            <v>300000</v>
          </cell>
          <cell r="I266">
            <v>0</v>
          </cell>
          <cell r="J266" t="str">
            <v>04121048213244</v>
          </cell>
        </row>
        <row r="267">
          <cell r="G267">
            <v>690000</v>
          </cell>
          <cell r="H267">
            <v>690000</v>
          </cell>
          <cell r="I267">
            <v>690000</v>
          </cell>
          <cell r="J267" t="str">
            <v>0412909Ж000</v>
          </cell>
        </row>
        <row r="268">
          <cell r="G268">
            <v>690000</v>
          </cell>
          <cell r="H268">
            <v>690000</v>
          </cell>
          <cell r="I268">
            <v>690000</v>
          </cell>
          <cell r="J268" t="str">
            <v>0412909Ж000244</v>
          </cell>
        </row>
        <row r="269">
          <cell r="G269">
            <v>3052100</v>
          </cell>
          <cell r="H269">
            <v>6417100</v>
          </cell>
          <cell r="I269">
            <v>3052100</v>
          </cell>
          <cell r="J269" t="str">
            <v>05</v>
          </cell>
        </row>
        <row r="270">
          <cell r="G270">
            <v>3052100</v>
          </cell>
          <cell r="H270">
            <v>3052100</v>
          </cell>
          <cell r="I270">
            <v>3052100</v>
          </cell>
          <cell r="J270" t="str">
            <v>0501</v>
          </cell>
        </row>
        <row r="271">
          <cell r="G271">
            <v>3000000</v>
          </cell>
          <cell r="H271">
            <v>3000000</v>
          </cell>
          <cell r="I271">
            <v>3000000</v>
          </cell>
          <cell r="J271" t="str">
            <v>05011058000</v>
          </cell>
        </row>
        <row r="272">
          <cell r="G272">
            <v>3000000</v>
          </cell>
          <cell r="H272">
            <v>3000000</v>
          </cell>
          <cell r="I272">
            <v>3000000</v>
          </cell>
          <cell r="J272" t="str">
            <v>05011058000412</v>
          </cell>
        </row>
        <row r="273">
          <cell r="G273">
            <v>52100</v>
          </cell>
          <cell r="H273">
            <v>52100</v>
          </cell>
          <cell r="I273">
            <v>52100</v>
          </cell>
          <cell r="J273" t="str">
            <v>05010338000</v>
          </cell>
        </row>
        <row r="274">
          <cell r="G274">
            <v>52100</v>
          </cell>
          <cell r="H274">
            <v>52100</v>
          </cell>
          <cell r="I274">
            <v>52100</v>
          </cell>
          <cell r="J274" t="str">
            <v>05010338000852</v>
          </cell>
        </row>
        <row r="275">
          <cell r="G275">
            <v>0</v>
          </cell>
          <cell r="H275">
            <v>3365000</v>
          </cell>
          <cell r="I275">
            <v>0</v>
          </cell>
          <cell r="J275" t="str">
            <v>0503</v>
          </cell>
        </row>
        <row r="276">
          <cell r="G276">
            <v>0</v>
          </cell>
          <cell r="H276">
            <v>3365000</v>
          </cell>
          <cell r="I276">
            <v>0</v>
          </cell>
          <cell r="J276" t="str">
            <v>05030368000</v>
          </cell>
        </row>
        <row r="277">
          <cell r="G277">
            <v>0</v>
          </cell>
          <cell r="H277">
            <v>3365000</v>
          </cell>
          <cell r="I277">
            <v>0</v>
          </cell>
          <cell r="J277" t="str">
            <v>05030368000244</v>
          </cell>
        </row>
        <row r="278">
          <cell r="G278">
            <v>1221040</v>
          </cell>
          <cell r="H278">
            <v>1221040</v>
          </cell>
          <cell r="I278">
            <v>1221040</v>
          </cell>
          <cell r="J278" t="str">
            <v>10</v>
          </cell>
        </row>
        <row r="279">
          <cell r="G279">
            <v>1221040</v>
          </cell>
          <cell r="H279">
            <v>1221040</v>
          </cell>
          <cell r="I279">
            <v>1221040</v>
          </cell>
          <cell r="J279" t="str">
            <v>1003</v>
          </cell>
        </row>
        <row r="280">
          <cell r="G280">
            <v>1221040</v>
          </cell>
          <cell r="H280">
            <v>1221040</v>
          </cell>
          <cell r="I280">
            <v>1221040</v>
          </cell>
          <cell r="J280" t="str">
            <v>10030638214</v>
          </cell>
        </row>
        <row r="281">
          <cell r="G281">
            <v>1221040</v>
          </cell>
          <cell r="H281">
            <v>1221040</v>
          </cell>
          <cell r="I281">
            <v>1221040</v>
          </cell>
          <cell r="J281" t="str">
            <v>10030638214313</v>
          </cell>
        </row>
        <row r="282">
          <cell r="G282">
            <v>930707186.00000012</v>
          </cell>
          <cell r="H282">
            <v>928998786.00000012</v>
          </cell>
          <cell r="I282">
            <v>925498786.00000012</v>
          </cell>
          <cell r="J282" t="str">
            <v/>
          </cell>
        </row>
        <row r="283">
          <cell r="G283">
            <v>898891586.00000012</v>
          </cell>
          <cell r="H283">
            <v>897183186.00000012</v>
          </cell>
          <cell r="I283">
            <v>893683186.00000012</v>
          </cell>
          <cell r="J283" t="str">
            <v>07</v>
          </cell>
        </row>
        <row r="284">
          <cell r="G284">
            <v>242429249.23000002</v>
          </cell>
          <cell r="H284">
            <v>241430587.23000002</v>
          </cell>
          <cell r="I284">
            <v>241430587.23000002</v>
          </cell>
          <cell r="J284" t="str">
            <v>0701</v>
          </cell>
        </row>
        <row r="285">
          <cell r="G285">
            <v>112805100</v>
          </cell>
          <cell r="H285">
            <v>112805100</v>
          </cell>
          <cell r="I285">
            <v>112805100</v>
          </cell>
          <cell r="J285" t="str">
            <v>07010117588</v>
          </cell>
        </row>
        <row r="286">
          <cell r="G286">
            <v>96327100</v>
          </cell>
          <cell r="H286">
            <v>96327100</v>
          </cell>
          <cell r="I286">
            <v>96327100</v>
          </cell>
          <cell r="J286" t="str">
            <v>07010117588111</v>
          </cell>
        </row>
        <row r="287">
          <cell r="G287">
            <v>580000</v>
          </cell>
          <cell r="H287">
            <v>580000</v>
          </cell>
          <cell r="I287">
            <v>580000</v>
          </cell>
          <cell r="J287" t="str">
            <v>07010117588112</v>
          </cell>
        </row>
        <row r="288">
          <cell r="G288">
            <v>15898000</v>
          </cell>
          <cell r="H288">
            <v>15898000</v>
          </cell>
          <cell r="I288">
            <v>15898000</v>
          </cell>
          <cell r="J288" t="str">
            <v>07010117588244</v>
          </cell>
        </row>
        <row r="289">
          <cell r="G289">
            <v>129440649.23</v>
          </cell>
          <cell r="H289">
            <v>128441987.23</v>
          </cell>
          <cell r="I289">
            <v>128441987.23</v>
          </cell>
          <cell r="J289" t="str">
            <v>07010114001</v>
          </cell>
        </row>
        <row r="290">
          <cell r="G290">
            <v>57299462</v>
          </cell>
          <cell r="H290">
            <v>56300800</v>
          </cell>
          <cell r="I290">
            <v>56300800</v>
          </cell>
          <cell r="J290" t="str">
            <v>07010114001111</v>
          </cell>
        </row>
        <row r="291">
          <cell r="G291">
            <v>1700400</v>
          </cell>
          <cell r="H291">
            <v>1700400</v>
          </cell>
          <cell r="I291">
            <v>1700400</v>
          </cell>
          <cell r="J291" t="str">
            <v>07010114001112</v>
          </cell>
        </row>
        <row r="292">
          <cell r="G292">
            <v>68240787.230000004</v>
          </cell>
          <cell r="H292">
            <v>68240787.230000004</v>
          </cell>
          <cell r="I292">
            <v>68240787.230000004</v>
          </cell>
          <cell r="J292" t="str">
            <v>07010114001244</v>
          </cell>
        </row>
        <row r="293">
          <cell r="G293">
            <v>2200000</v>
          </cell>
          <cell r="H293">
            <v>2200000</v>
          </cell>
          <cell r="I293">
            <v>2200000</v>
          </cell>
          <cell r="J293" t="str">
            <v>07010114001243</v>
          </cell>
        </row>
        <row r="294">
          <cell r="G294">
            <v>175000</v>
          </cell>
          <cell r="H294">
            <v>175000</v>
          </cell>
          <cell r="I294">
            <v>175000</v>
          </cell>
          <cell r="J294" t="str">
            <v>07010118002</v>
          </cell>
        </row>
        <row r="295">
          <cell r="G295">
            <v>175000</v>
          </cell>
          <cell r="H295">
            <v>175000</v>
          </cell>
          <cell r="I295">
            <v>175000</v>
          </cell>
          <cell r="J295" t="str">
            <v>07010118002243</v>
          </cell>
        </row>
        <row r="296">
          <cell r="G296">
            <v>8500</v>
          </cell>
          <cell r="H296">
            <v>8500</v>
          </cell>
          <cell r="I296">
            <v>8500</v>
          </cell>
          <cell r="J296" t="str">
            <v>07010938001</v>
          </cell>
        </row>
        <row r="297">
          <cell r="G297">
            <v>8500</v>
          </cell>
          <cell r="H297">
            <v>8500</v>
          </cell>
          <cell r="I297">
            <v>8500</v>
          </cell>
          <cell r="J297" t="str">
            <v>07010938001244</v>
          </cell>
        </row>
        <row r="298">
          <cell r="G298">
            <v>602072461.6500001</v>
          </cell>
          <cell r="H298">
            <v>600638368.6500001</v>
          </cell>
          <cell r="I298">
            <v>597138368.6500001</v>
          </cell>
          <cell r="J298" t="str">
            <v>0702</v>
          </cell>
        </row>
        <row r="299">
          <cell r="G299">
            <v>337913000.00000006</v>
          </cell>
          <cell r="H299">
            <v>337913000</v>
          </cell>
          <cell r="I299">
            <v>337913000</v>
          </cell>
          <cell r="J299" t="str">
            <v>07020117564</v>
          </cell>
        </row>
        <row r="300">
          <cell r="G300">
            <v>297685582.34000003</v>
          </cell>
          <cell r="H300">
            <v>297685582.34000003</v>
          </cell>
          <cell r="I300">
            <v>297685582.34000003</v>
          </cell>
          <cell r="J300" t="str">
            <v>07020117564111</v>
          </cell>
        </row>
        <row r="301">
          <cell r="G301">
            <v>1752000</v>
          </cell>
          <cell r="H301">
            <v>1752000</v>
          </cell>
          <cell r="I301">
            <v>1752000</v>
          </cell>
          <cell r="J301" t="str">
            <v>07020117564112</v>
          </cell>
        </row>
        <row r="302">
          <cell r="G302">
            <v>16926371.559999976</v>
          </cell>
          <cell r="H302">
            <v>17077908.219999976</v>
          </cell>
          <cell r="I302">
            <v>17077908.219999976</v>
          </cell>
          <cell r="J302" t="str">
            <v>07020117564244</v>
          </cell>
        </row>
        <row r="303">
          <cell r="G303">
            <v>21006846.099999998</v>
          </cell>
          <cell r="H303">
            <v>20855309.440000001</v>
          </cell>
          <cell r="I303">
            <v>20855309.440000001</v>
          </cell>
          <cell r="J303" t="str">
            <v>07020117564611</v>
          </cell>
        </row>
        <row r="304">
          <cell r="G304">
            <v>542200</v>
          </cell>
          <cell r="H304">
            <v>542200</v>
          </cell>
          <cell r="I304">
            <v>542200</v>
          </cell>
          <cell r="J304" t="str">
            <v>07020117564612</v>
          </cell>
        </row>
        <row r="305">
          <cell r="G305">
            <v>215404490.69999999</v>
          </cell>
          <cell r="H305">
            <v>214437067.69999999</v>
          </cell>
          <cell r="I305">
            <v>214437067.69999999</v>
          </cell>
          <cell r="J305" t="str">
            <v>07020114002</v>
          </cell>
        </row>
        <row r="306">
          <cell r="G306">
            <v>108094423</v>
          </cell>
          <cell r="H306">
            <v>107127000</v>
          </cell>
          <cell r="I306">
            <v>107127000</v>
          </cell>
          <cell r="J306" t="str">
            <v>07020114002111</v>
          </cell>
        </row>
        <row r="307">
          <cell r="G307">
            <v>2702300</v>
          </cell>
          <cell r="H307">
            <v>2702300</v>
          </cell>
          <cell r="I307">
            <v>2702300</v>
          </cell>
          <cell r="J307" t="str">
            <v>07020114002112</v>
          </cell>
        </row>
        <row r="308">
          <cell r="G308">
            <v>94863516.060000002</v>
          </cell>
          <cell r="H308">
            <v>94863516.060000002</v>
          </cell>
          <cell r="I308">
            <v>94863516.060000002</v>
          </cell>
          <cell r="J308" t="str">
            <v>07020114002244</v>
          </cell>
        </row>
        <row r="309">
          <cell r="G309">
            <v>9209572.7300000004</v>
          </cell>
          <cell r="H309">
            <v>9209572.7300000004</v>
          </cell>
          <cell r="I309">
            <v>9209572.7300000004</v>
          </cell>
          <cell r="J309" t="str">
            <v>07020114002611</v>
          </cell>
        </row>
        <row r="310">
          <cell r="G310">
            <v>534678.90999999992</v>
          </cell>
          <cell r="H310">
            <v>534678.90999999992</v>
          </cell>
          <cell r="I310">
            <v>534678.90999999992</v>
          </cell>
          <cell r="J310" t="str">
            <v>07020114002612</v>
          </cell>
        </row>
        <row r="311">
          <cell r="G311">
            <v>32942700.949999999</v>
          </cell>
          <cell r="H311">
            <v>33476030.949999999</v>
          </cell>
          <cell r="I311">
            <v>33476030.949999999</v>
          </cell>
          <cell r="J311" t="str">
            <v>07020114003</v>
          </cell>
        </row>
        <row r="312">
          <cell r="G312">
            <v>27914670</v>
          </cell>
          <cell r="H312">
            <v>28448000</v>
          </cell>
          <cell r="I312">
            <v>28448000</v>
          </cell>
          <cell r="J312" t="str">
            <v>07020114003111</v>
          </cell>
        </row>
        <row r="313">
          <cell r="G313">
            <v>580000</v>
          </cell>
          <cell r="H313">
            <v>580000</v>
          </cell>
          <cell r="I313">
            <v>580000</v>
          </cell>
          <cell r="J313" t="str">
            <v>07020114003112</v>
          </cell>
        </row>
        <row r="314">
          <cell r="G314">
            <v>4448030.95</v>
          </cell>
          <cell r="H314">
            <v>4448030.95</v>
          </cell>
          <cell r="I314">
            <v>4448030.95</v>
          </cell>
          <cell r="J314" t="str">
            <v>07020114003244</v>
          </cell>
        </row>
        <row r="315">
          <cell r="G315">
            <v>249984</v>
          </cell>
          <cell r="H315">
            <v>249984</v>
          </cell>
          <cell r="I315">
            <v>249984</v>
          </cell>
          <cell r="J315" t="str">
            <v>07020114102</v>
          </cell>
        </row>
        <row r="316">
          <cell r="G316">
            <v>249984</v>
          </cell>
          <cell r="H316">
            <v>249984</v>
          </cell>
          <cell r="I316">
            <v>249984</v>
          </cell>
          <cell r="J316" t="str">
            <v>07020114102611</v>
          </cell>
        </row>
        <row r="317">
          <cell r="G317">
            <v>3500000</v>
          </cell>
          <cell r="H317">
            <v>3500000</v>
          </cell>
          <cell r="I317">
            <v>0</v>
          </cell>
          <cell r="J317" t="str">
            <v>07020114302</v>
          </cell>
        </row>
        <row r="318">
          <cell r="G318">
            <v>200000</v>
          </cell>
          <cell r="H318">
            <v>200000</v>
          </cell>
          <cell r="I318">
            <v>0</v>
          </cell>
          <cell r="J318" t="str">
            <v>07020114302112</v>
          </cell>
        </row>
        <row r="319">
          <cell r="G319">
            <v>758500</v>
          </cell>
          <cell r="H319">
            <v>758500</v>
          </cell>
          <cell r="I319">
            <v>0</v>
          </cell>
          <cell r="J319" t="str">
            <v>07020114302243</v>
          </cell>
        </row>
        <row r="320">
          <cell r="G320">
            <v>2541500</v>
          </cell>
          <cell r="H320">
            <v>2541500</v>
          </cell>
          <cell r="I320">
            <v>0</v>
          </cell>
          <cell r="J320" t="str">
            <v>07020114302244</v>
          </cell>
        </row>
        <row r="321">
          <cell r="G321">
            <v>8600000</v>
          </cell>
          <cell r="H321">
            <v>8600000</v>
          </cell>
          <cell r="I321">
            <v>8600000</v>
          </cell>
          <cell r="J321" t="str">
            <v>07020118001</v>
          </cell>
        </row>
        <row r="322">
          <cell r="G322">
            <v>7300000</v>
          </cell>
          <cell r="H322">
            <v>7300000</v>
          </cell>
          <cell r="I322">
            <v>7300000</v>
          </cell>
          <cell r="J322" t="str">
            <v>07020118001243</v>
          </cell>
        </row>
        <row r="323">
          <cell r="G323">
            <v>1050000</v>
          </cell>
          <cell r="H323">
            <v>1050000</v>
          </cell>
          <cell r="I323">
            <v>1050000</v>
          </cell>
          <cell r="J323" t="str">
            <v>07020118001244</v>
          </cell>
        </row>
        <row r="324">
          <cell r="G324">
            <v>250000</v>
          </cell>
          <cell r="H324">
            <v>250000</v>
          </cell>
          <cell r="I324">
            <v>250000</v>
          </cell>
          <cell r="J324" t="str">
            <v>07020118001612</v>
          </cell>
        </row>
        <row r="325">
          <cell r="G325">
            <v>1467000</v>
          </cell>
          <cell r="H325">
            <v>1467000</v>
          </cell>
          <cell r="I325">
            <v>1467000</v>
          </cell>
          <cell r="J325" t="str">
            <v>07020118002</v>
          </cell>
        </row>
        <row r="326">
          <cell r="G326">
            <v>185000</v>
          </cell>
          <cell r="H326">
            <v>185000</v>
          </cell>
          <cell r="I326">
            <v>185000</v>
          </cell>
          <cell r="J326" t="str">
            <v>07020118002112</v>
          </cell>
        </row>
        <row r="327">
          <cell r="G327">
            <v>1192000</v>
          </cell>
          <cell r="H327">
            <v>1192000</v>
          </cell>
          <cell r="I327">
            <v>1192000</v>
          </cell>
          <cell r="J327" t="str">
            <v>07020118002244</v>
          </cell>
        </row>
        <row r="328">
          <cell r="G328">
            <v>90000</v>
          </cell>
          <cell r="H328">
            <v>90000</v>
          </cell>
          <cell r="I328">
            <v>90000</v>
          </cell>
          <cell r="J328" t="str">
            <v>07020118002360</v>
          </cell>
        </row>
        <row r="329">
          <cell r="G329">
            <v>172000</v>
          </cell>
          <cell r="H329">
            <v>172000</v>
          </cell>
          <cell r="I329">
            <v>172000</v>
          </cell>
          <cell r="J329" t="str">
            <v>07020118004</v>
          </cell>
        </row>
        <row r="330">
          <cell r="G330">
            <v>172000</v>
          </cell>
          <cell r="H330">
            <v>172000</v>
          </cell>
          <cell r="I330">
            <v>172000</v>
          </cell>
          <cell r="J330" t="str">
            <v>07020118004330</v>
          </cell>
        </row>
        <row r="331">
          <cell r="G331">
            <v>1600000</v>
          </cell>
          <cell r="H331">
            <v>600000</v>
          </cell>
          <cell r="I331">
            <v>600000</v>
          </cell>
          <cell r="J331" t="str">
            <v>07020348000</v>
          </cell>
        </row>
        <row r="332">
          <cell r="G332">
            <v>1000000</v>
          </cell>
          <cell r="H332">
            <v>0</v>
          </cell>
          <cell r="I332">
            <v>0</v>
          </cell>
          <cell r="J332" t="str">
            <v>07020348000243</v>
          </cell>
        </row>
        <row r="333">
          <cell r="G333">
            <v>600000</v>
          </cell>
          <cell r="H333">
            <v>600000</v>
          </cell>
          <cell r="I333">
            <v>600000</v>
          </cell>
          <cell r="J333" t="str">
            <v>07020348000244</v>
          </cell>
        </row>
        <row r="334">
          <cell r="G334">
            <v>223286</v>
          </cell>
          <cell r="H334">
            <v>223286</v>
          </cell>
          <cell r="I334">
            <v>223286</v>
          </cell>
          <cell r="J334" t="str">
            <v>07020938001</v>
          </cell>
        </row>
        <row r="335">
          <cell r="G335">
            <v>14600</v>
          </cell>
          <cell r="H335">
            <v>14600</v>
          </cell>
          <cell r="I335">
            <v>14600</v>
          </cell>
          <cell r="J335" t="str">
            <v>07020938001112</v>
          </cell>
        </row>
        <row r="336">
          <cell r="G336">
            <v>208686</v>
          </cell>
          <cell r="H336">
            <v>208686</v>
          </cell>
          <cell r="I336">
            <v>208686</v>
          </cell>
          <cell r="J336" t="str">
            <v>07020938001244</v>
          </cell>
        </row>
        <row r="337">
          <cell r="G337">
            <v>11043175.119999999</v>
          </cell>
          <cell r="H337">
            <v>11043175.119999999</v>
          </cell>
          <cell r="I337">
            <v>11043175.119999999</v>
          </cell>
          <cell r="J337" t="str">
            <v>0707</v>
          </cell>
        </row>
        <row r="338">
          <cell r="G338">
            <v>4726200</v>
          </cell>
          <cell r="H338">
            <v>4726200</v>
          </cell>
          <cell r="I338">
            <v>4726200</v>
          </cell>
          <cell r="J338" t="str">
            <v>07070117582</v>
          </cell>
        </row>
        <row r="339">
          <cell r="G339">
            <v>4726200</v>
          </cell>
          <cell r="H339">
            <v>4726200</v>
          </cell>
          <cell r="I339">
            <v>4726200</v>
          </cell>
          <cell r="J339" t="str">
            <v>07070117582244</v>
          </cell>
        </row>
        <row r="340">
          <cell r="G340">
            <v>1621200</v>
          </cell>
          <cell r="H340">
            <v>1621200</v>
          </cell>
          <cell r="I340">
            <v>1621200</v>
          </cell>
          <cell r="J340" t="str">
            <v>07070117585</v>
          </cell>
        </row>
        <row r="341">
          <cell r="G341">
            <v>1421200</v>
          </cell>
          <cell r="H341">
            <v>1421200</v>
          </cell>
          <cell r="I341">
            <v>1421200</v>
          </cell>
          <cell r="J341" t="str">
            <v>07070117585611</v>
          </cell>
        </row>
        <row r="342">
          <cell r="G342">
            <v>200000</v>
          </cell>
          <cell r="H342">
            <v>200000</v>
          </cell>
          <cell r="I342">
            <v>200000</v>
          </cell>
          <cell r="J342" t="str">
            <v>07070117585612</v>
          </cell>
        </row>
        <row r="343">
          <cell r="G343">
            <v>1054249.27</v>
          </cell>
          <cell r="H343">
            <v>1054249.27</v>
          </cell>
          <cell r="I343">
            <v>1054249.27</v>
          </cell>
          <cell r="J343" t="str">
            <v>07070114004</v>
          </cell>
        </row>
        <row r="344">
          <cell r="G344">
            <v>1054249.27</v>
          </cell>
          <cell r="H344">
            <v>1054249.27</v>
          </cell>
          <cell r="I344">
            <v>1054249.27</v>
          </cell>
          <cell r="J344" t="str">
            <v>07070114004611</v>
          </cell>
        </row>
        <row r="345">
          <cell r="G345">
            <v>139998.85</v>
          </cell>
          <cell r="H345">
            <v>139998.85</v>
          </cell>
          <cell r="I345">
            <v>139998.85</v>
          </cell>
          <cell r="J345" t="str">
            <v>07070114104</v>
          </cell>
        </row>
        <row r="346">
          <cell r="G346">
            <v>139998.85</v>
          </cell>
          <cell r="H346">
            <v>139998.85</v>
          </cell>
          <cell r="I346">
            <v>139998.85</v>
          </cell>
          <cell r="J346" t="str">
            <v>07070114104611</v>
          </cell>
        </row>
        <row r="347">
          <cell r="G347">
            <v>256800</v>
          </cell>
          <cell r="H347">
            <v>256800</v>
          </cell>
          <cell r="I347">
            <v>256800</v>
          </cell>
          <cell r="J347" t="str">
            <v>07070148000</v>
          </cell>
        </row>
        <row r="348">
          <cell r="G348">
            <v>59000</v>
          </cell>
          <cell r="H348">
            <v>59000</v>
          </cell>
          <cell r="I348">
            <v>59000</v>
          </cell>
          <cell r="J348" t="str">
            <v>07070148000111</v>
          </cell>
        </row>
        <row r="349">
          <cell r="G349">
            <v>197800</v>
          </cell>
          <cell r="H349">
            <v>197800</v>
          </cell>
          <cell r="I349">
            <v>197800</v>
          </cell>
          <cell r="J349" t="str">
            <v>07070148000244</v>
          </cell>
        </row>
        <row r="350">
          <cell r="G350">
            <v>120000</v>
          </cell>
          <cell r="H350">
            <v>120000</v>
          </cell>
          <cell r="I350">
            <v>120000</v>
          </cell>
          <cell r="J350" t="str">
            <v>0707011Ф003</v>
          </cell>
        </row>
        <row r="351">
          <cell r="G351">
            <v>120000</v>
          </cell>
          <cell r="H351">
            <v>120000</v>
          </cell>
          <cell r="I351">
            <v>120000</v>
          </cell>
          <cell r="J351" t="str">
            <v>0707011Ф003612</v>
          </cell>
        </row>
        <row r="352">
          <cell r="G352">
            <v>150000</v>
          </cell>
          <cell r="H352">
            <v>150000</v>
          </cell>
          <cell r="I352">
            <v>150000</v>
          </cell>
          <cell r="J352" t="str">
            <v>0707011Ц001</v>
          </cell>
        </row>
        <row r="353">
          <cell r="G353">
            <v>150000</v>
          </cell>
          <cell r="H353">
            <v>150000</v>
          </cell>
          <cell r="I353">
            <v>150000</v>
          </cell>
          <cell r="J353" t="str">
            <v>0707011Ц001612</v>
          </cell>
        </row>
        <row r="354">
          <cell r="G354">
            <v>250000</v>
          </cell>
          <cell r="H354">
            <v>250000</v>
          </cell>
          <cell r="I354">
            <v>250000</v>
          </cell>
          <cell r="J354" t="str">
            <v>0707011Ц217</v>
          </cell>
        </row>
        <row r="355">
          <cell r="G355">
            <v>250000</v>
          </cell>
          <cell r="H355">
            <v>250000</v>
          </cell>
          <cell r="I355">
            <v>250000</v>
          </cell>
          <cell r="J355" t="str">
            <v>0707011Ц217612</v>
          </cell>
        </row>
        <row r="356">
          <cell r="G356">
            <v>2024990</v>
          </cell>
          <cell r="H356">
            <v>2024990</v>
          </cell>
          <cell r="I356">
            <v>2024990</v>
          </cell>
          <cell r="J356" t="str">
            <v>07070118003</v>
          </cell>
        </row>
        <row r="357">
          <cell r="G357">
            <v>863000</v>
          </cell>
          <cell r="H357">
            <v>863000</v>
          </cell>
          <cell r="I357">
            <v>863000</v>
          </cell>
          <cell r="J357" t="str">
            <v>07070118003244</v>
          </cell>
        </row>
        <row r="358">
          <cell r="G358">
            <v>1161990</v>
          </cell>
          <cell r="H358">
            <v>1161990</v>
          </cell>
          <cell r="I358">
            <v>1161990</v>
          </cell>
          <cell r="J358" t="str">
            <v>07070118003611</v>
          </cell>
        </row>
        <row r="359">
          <cell r="G359">
            <v>4727</v>
          </cell>
          <cell r="H359">
            <v>4727</v>
          </cell>
          <cell r="I359">
            <v>4727</v>
          </cell>
          <cell r="J359" t="str">
            <v>07070118206</v>
          </cell>
        </row>
        <row r="360">
          <cell r="G360">
            <v>4727</v>
          </cell>
          <cell r="H360">
            <v>4727</v>
          </cell>
          <cell r="I360">
            <v>4727</v>
          </cell>
          <cell r="J360" t="str">
            <v>07070118206244</v>
          </cell>
        </row>
        <row r="361">
          <cell r="G361">
            <v>210</v>
          </cell>
          <cell r="H361">
            <v>210</v>
          </cell>
          <cell r="I361">
            <v>210</v>
          </cell>
          <cell r="J361" t="str">
            <v>07070118207</v>
          </cell>
        </row>
        <row r="362">
          <cell r="G362">
            <v>210</v>
          </cell>
          <cell r="H362">
            <v>210</v>
          </cell>
          <cell r="I362">
            <v>210</v>
          </cell>
          <cell r="J362" t="str">
            <v>07070118207611</v>
          </cell>
        </row>
        <row r="363">
          <cell r="G363">
            <v>694800</v>
          </cell>
          <cell r="H363">
            <v>694800</v>
          </cell>
          <cell r="I363">
            <v>694800</v>
          </cell>
          <cell r="J363" t="str">
            <v>07070118208</v>
          </cell>
        </row>
        <row r="364">
          <cell r="G364">
            <v>694800</v>
          </cell>
          <cell r="H364">
            <v>694800</v>
          </cell>
          <cell r="I364">
            <v>694800</v>
          </cell>
          <cell r="J364" t="str">
            <v>07070118208611</v>
          </cell>
        </row>
        <row r="365">
          <cell r="G365">
            <v>43346700.000000022</v>
          </cell>
          <cell r="H365">
            <v>44071055</v>
          </cell>
          <cell r="I365">
            <v>44071055</v>
          </cell>
          <cell r="J365" t="str">
            <v>0709</v>
          </cell>
        </row>
        <row r="366">
          <cell r="G366">
            <v>1328200</v>
          </cell>
          <cell r="H366">
            <v>1362700</v>
          </cell>
          <cell r="I366">
            <v>1362700</v>
          </cell>
          <cell r="J366" t="str">
            <v>07090137552</v>
          </cell>
        </row>
        <row r="367">
          <cell r="G367">
            <v>931200</v>
          </cell>
          <cell r="H367">
            <v>942800</v>
          </cell>
          <cell r="I367">
            <v>942800</v>
          </cell>
          <cell r="J367" t="str">
            <v>07090137552121</v>
          </cell>
        </row>
        <row r="368">
          <cell r="G368">
            <v>123400</v>
          </cell>
          <cell r="H368">
            <v>145000</v>
          </cell>
          <cell r="I368">
            <v>145000</v>
          </cell>
          <cell r="J368" t="str">
            <v>07090137552122</v>
          </cell>
        </row>
        <row r="369">
          <cell r="G369">
            <v>273600</v>
          </cell>
          <cell r="H369">
            <v>274900.00000000012</v>
          </cell>
          <cell r="I369">
            <v>274900.00000000012</v>
          </cell>
          <cell r="J369" t="str">
            <v>07090137552244</v>
          </cell>
        </row>
        <row r="370">
          <cell r="G370">
            <v>36327600.000000022</v>
          </cell>
          <cell r="H370">
            <v>36850155</v>
          </cell>
          <cell r="I370">
            <v>36850155</v>
          </cell>
          <cell r="J370" t="str">
            <v>07090144000</v>
          </cell>
        </row>
        <row r="371">
          <cell r="G371">
            <v>27619445.000000022</v>
          </cell>
          <cell r="H371">
            <v>28142000</v>
          </cell>
          <cell r="I371">
            <v>28142000</v>
          </cell>
          <cell r="J371" t="str">
            <v>07090144000111</v>
          </cell>
        </row>
        <row r="372">
          <cell r="G372">
            <v>570000</v>
          </cell>
          <cell r="H372">
            <v>570000</v>
          </cell>
          <cell r="I372">
            <v>570000</v>
          </cell>
          <cell r="J372" t="str">
            <v>07090144000112</v>
          </cell>
        </row>
        <row r="373">
          <cell r="G373">
            <v>7638155</v>
          </cell>
          <cell r="H373">
            <v>7638155</v>
          </cell>
          <cell r="I373">
            <v>7638155</v>
          </cell>
          <cell r="J373" t="str">
            <v>07090144000244</v>
          </cell>
        </row>
        <row r="374">
          <cell r="G374">
            <v>500000</v>
          </cell>
          <cell r="H374">
            <v>500000</v>
          </cell>
          <cell r="I374">
            <v>500000</v>
          </cell>
          <cell r="J374" t="str">
            <v>07090144000243</v>
          </cell>
        </row>
        <row r="375">
          <cell r="G375">
            <v>5140900</v>
          </cell>
          <cell r="H375">
            <v>5308200</v>
          </cell>
          <cell r="I375">
            <v>5308200</v>
          </cell>
          <cell r="J375" t="str">
            <v>07090146000</v>
          </cell>
        </row>
        <row r="376">
          <cell r="G376">
            <v>4517000</v>
          </cell>
          <cell r="H376">
            <v>4684300</v>
          </cell>
          <cell r="I376">
            <v>4684300</v>
          </cell>
          <cell r="J376" t="str">
            <v>07090146000121</v>
          </cell>
        </row>
        <row r="377">
          <cell r="G377">
            <v>347300</v>
          </cell>
          <cell r="H377">
            <v>347300</v>
          </cell>
          <cell r="I377">
            <v>347300</v>
          </cell>
          <cell r="J377" t="str">
            <v>07090146000122</v>
          </cell>
        </row>
        <row r="378">
          <cell r="G378">
            <v>276600</v>
          </cell>
          <cell r="H378">
            <v>276600</v>
          </cell>
          <cell r="I378">
            <v>276600</v>
          </cell>
          <cell r="J378" t="str">
            <v>07090146000244</v>
          </cell>
        </row>
        <row r="379">
          <cell r="G379">
            <v>550000</v>
          </cell>
          <cell r="H379">
            <v>550000</v>
          </cell>
          <cell r="I379">
            <v>550000</v>
          </cell>
          <cell r="J379" t="str">
            <v>07090144005</v>
          </cell>
        </row>
        <row r="380">
          <cell r="G380">
            <v>550000</v>
          </cell>
          <cell r="H380">
            <v>550000</v>
          </cell>
          <cell r="I380">
            <v>550000</v>
          </cell>
          <cell r="J380" t="str">
            <v>07090144005111</v>
          </cell>
        </row>
        <row r="381">
          <cell r="G381">
            <v>31815600</v>
          </cell>
          <cell r="H381">
            <v>31815600</v>
          </cell>
          <cell r="I381">
            <v>31815600</v>
          </cell>
          <cell r="J381" t="str">
            <v>10</v>
          </cell>
        </row>
        <row r="382">
          <cell r="G382">
            <v>26209800</v>
          </cell>
          <cell r="H382">
            <v>26209800</v>
          </cell>
          <cell r="I382">
            <v>26209800</v>
          </cell>
          <cell r="J382" t="str">
            <v>1003</v>
          </cell>
        </row>
        <row r="383">
          <cell r="G383">
            <v>150800</v>
          </cell>
          <cell r="H383">
            <v>150800</v>
          </cell>
          <cell r="I383">
            <v>150800</v>
          </cell>
          <cell r="J383" t="str">
            <v>10030117554</v>
          </cell>
        </row>
        <row r="384">
          <cell r="G384">
            <v>150800</v>
          </cell>
          <cell r="H384">
            <v>150800</v>
          </cell>
          <cell r="I384">
            <v>150800</v>
          </cell>
          <cell r="J384" t="str">
            <v>10030117554323</v>
          </cell>
        </row>
        <row r="385">
          <cell r="G385">
            <v>26059000</v>
          </cell>
          <cell r="H385">
            <v>26059000</v>
          </cell>
          <cell r="I385">
            <v>26059000</v>
          </cell>
          <cell r="J385" t="str">
            <v>10030117566</v>
          </cell>
        </row>
        <row r="386">
          <cell r="G386">
            <v>25261000</v>
          </cell>
          <cell r="H386">
            <v>25261000</v>
          </cell>
          <cell r="I386">
            <v>25261000</v>
          </cell>
          <cell r="J386" t="str">
            <v>10030117566244</v>
          </cell>
        </row>
        <row r="387">
          <cell r="G387">
            <v>798000</v>
          </cell>
          <cell r="H387">
            <v>798000</v>
          </cell>
          <cell r="I387">
            <v>798000</v>
          </cell>
          <cell r="J387" t="str">
            <v>10030117566612</v>
          </cell>
        </row>
        <row r="388">
          <cell r="G388">
            <v>5605800</v>
          </cell>
          <cell r="H388">
            <v>5605800</v>
          </cell>
          <cell r="I388">
            <v>5605800</v>
          </cell>
          <cell r="J388" t="str">
            <v>1004</v>
          </cell>
        </row>
        <row r="389">
          <cell r="G389">
            <v>5605800</v>
          </cell>
          <cell r="H389">
            <v>5605800</v>
          </cell>
          <cell r="I389">
            <v>5605800</v>
          </cell>
          <cell r="J389" t="str">
            <v>10040117556</v>
          </cell>
        </row>
        <row r="390">
          <cell r="G390">
            <v>5530800</v>
          </cell>
          <cell r="H390">
            <v>5530800</v>
          </cell>
          <cell r="I390">
            <v>5530800</v>
          </cell>
          <cell r="J390" t="str">
            <v>10040117556321</v>
          </cell>
        </row>
        <row r="391">
          <cell r="G391">
            <v>75000</v>
          </cell>
          <cell r="H391">
            <v>75000</v>
          </cell>
          <cell r="I391">
            <v>75000</v>
          </cell>
          <cell r="J391" t="str">
            <v>10040117556244</v>
          </cell>
        </row>
        <row r="392">
          <cell r="G392">
            <v>110241596</v>
          </cell>
          <cell r="H392">
            <v>103987656.00310001</v>
          </cell>
          <cell r="I392">
            <v>103855485.00310001</v>
          </cell>
          <cell r="J392" t="str">
            <v/>
          </cell>
        </row>
        <row r="393">
          <cell r="G393">
            <v>16574000</v>
          </cell>
          <cell r="H393">
            <v>14832800.0031</v>
          </cell>
          <cell r="I393">
            <v>14832800.0031</v>
          </cell>
          <cell r="J393" t="str">
            <v>01</v>
          </cell>
        </row>
        <row r="394">
          <cell r="G394">
            <v>12298000</v>
          </cell>
          <cell r="H394">
            <v>12551900.0031</v>
          </cell>
          <cell r="I394">
            <v>12551900.0031</v>
          </cell>
          <cell r="J394" t="str">
            <v>0106</v>
          </cell>
        </row>
        <row r="395">
          <cell r="G395">
            <v>11786110</v>
          </cell>
          <cell r="H395">
            <v>12021359.0031</v>
          </cell>
          <cell r="I395">
            <v>12021359.0031</v>
          </cell>
          <cell r="J395" t="str">
            <v>01061126000</v>
          </cell>
        </row>
        <row r="396">
          <cell r="G396">
            <v>9044410</v>
          </cell>
          <cell r="H396">
            <v>9379659.0031000003</v>
          </cell>
          <cell r="I396">
            <v>9379659.0031000003</v>
          </cell>
          <cell r="J396" t="str">
            <v>01061126000121</v>
          </cell>
        </row>
        <row r="397">
          <cell r="G397">
            <v>527600</v>
          </cell>
          <cell r="H397">
            <v>427600</v>
          </cell>
          <cell r="I397">
            <v>427600</v>
          </cell>
          <cell r="J397" t="str">
            <v>01061126000122</v>
          </cell>
        </row>
        <row r="398">
          <cell r="G398">
            <v>2214100</v>
          </cell>
          <cell r="H398">
            <v>2214100</v>
          </cell>
          <cell r="I398">
            <v>2214100</v>
          </cell>
          <cell r="J398" t="str">
            <v>01061126000244</v>
          </cell>
        </row>
        <row r="399">
          <cell r="G399">
            <v>10000</v>
          </cell>
          <cell r="H399">
            <v>10000</v>
          </cell>
          <cell r="I399">
            <v>10000</v>
          </cell>
          <cell r="J399" t="str">
            <v>01061126100</v>
          </cell>
        </row>
        <row r="400">
          <cell r="G400">
            <v>10000</v>
          </cell>
          <cell r="H400">
            <v>10000</v>
          </cell>
          <cell r="I400">
            <v>10000</v>
          </cell>
          <cell r="J400" t="str">
            <v>01061126100121</v>
          </cell>
        </row>
        <row r="401">
          <cell r="G401">
            <v>501890</v>
          </cell>
          <cell r="H401">
            <v>520541</v>
          </cell>
          <cell r="I401">
            <v>520541</v>
          </cell>
          <cell r="J401" t="str">
            <v>0106112Ч006</v>
          </cell>
        </row>
        <row r="402">
          <cell r="G402">
            <v>501890</v>
          </cell>
          <cell r="H402">
            <v>520541</v>
          </cell>
          <cell r="I402">
            <v>520541</v>
          </cell>
          <cell r="J402" t="str">
            <v>0106112Ч006121</v>
          </cell>
        </row>
        <row r="403">
          <cell r="G403">
            <v>2000000</v>
          </cell>
          <cell r="H403">
            <v>2000000</v>
          </cell>
          <cell r="I403">
            <v>2000000</v>
          </cell>
          <cell r="J403" t="str">
            <v>0111</v>
          </cell>
        </row>
        <row r="404">
          <cell r="G404">
            <v>2000000</v>
          </cell>
          <cell r="H404">
            <v>2000000</v>
          </cell>
          <cell r="I404">
            <v>2000000</v>
          </cell>
          <cell r="J404" t="str">
            <v>01119018000</v>
          </cell>
        </row>
        <row r="405">
          <cell r="G405">
            <v>2000000</v>
          </cell>
          <cell r="H405">
            <v>2000000</v>
          </cell>
          <cell r="I405">
            <v>2000000</v>
          </cell>
          <cell r="J405" t="str">
            <v>01119018000870</v>
          </cell>
        </row>
        <row r="406">
          <cell r="G406">
            <v>2276000</v>
          </cell>
          <cell r="H406">
            <v>280900</v>
          </cell>
          <cell r="I406">
            <v>280900</v>
          </cell>
          <cell r="J406" t="str">
            <v>0113</v>
          </cell>
        </row>
        <row r="407">
          <cell r="G407">
            <v>176000</v>
          </cell>
          <cell r="H407">
            <v>180900</v>
          </cell>
          <cell r="I407">
            <v>180900</v>
          </cell>
          <cell r="J407" t="str">
            <v>01131117514</v>
          </cell>
        </row>
        <row r="408">
          <cell r="G408">
            <v>176000</v>
          </cell>
          <cell r="H408">
            <v>180900</v>
          </cell>
          <cell r="I408">
            <v>180900</v>
          </cell>
          <cell r="J408" t="str">
            <v>01131117514540</v>
          </cell>
        </row>
        <row r="409">
          <cell r="G409">
            <v>2100000</v>
          </cell>
          <cell r="H409">
            <v>100000</v>
          </cell>
          <cell r="I409">
            <v>100000</v>
          </cell>
          <cell r="J409" t="str">
            <v>01139098000</v>
          </cell>
        </row>
        <row r="410">
          <cell r="G410">
            <v>100000</v>
          </cell>
          <cell r="H410">
            <v>100000</v>
          </cell>
          <cell r="I410">
            <v>100000</v>
          </cell>
          <cell r="J410" t="str">
            <v>01139098000831</v>
          </cell>
        </row>
        <row r="411">
          <cell r="G411">
            <v>2000000</v>
          </cell>
          <cell r="H411">
            <v>0</v>
          </cell>
          <cell r="I411">
            <v>0</v>
          </cell>
          <cell r="J411" t="str">
            <v>01139098000870</v>
          </cell>
        </row>
        <row r="412">
          <cell r="G412">
            <v>4362200</v>
          </cell>
          <cell r="H412">
            <v>4404000</v>
          </cell>
          <cell r="I412">
            <v>4224600</v>
          </cell>
          <cell r="J412" t="str">
            <v>02</v>
          </cell>
        </row>
        <row r="413">
          <cell r="G413">
            <v>4362200</v>
          </cell>
          <cell r="H413">
            <v>4404000</v>
          </cell>
          <cell r="I413">
            <v>4224600</v>
          </cell>
          <cell r="J413" t="str">
            <v>0203</v>
          </cell>
        </row>
        <row r="414">
          <cell r="G414">
            <v>4362200</v>
          </cell>
          <cell r="H414">
            <v>4404000</v>
          </cell>
          <cell r="I414">
            <v>4224600</v>
          </cell>
          <cell r="J414" t="str">
            <v>02031115118</v>
          </cell>
        </row>
        <row r="415">
          <cell r="G415">
            <v>4362200</v>
          </cell>
          <cell r="H415">
            <v>4404000</v>
          </cell>
          <cell r="I415">
            <v>4224600</v>
          </cell>
          <cell r="J415" t="str">
            <v>02031115118530</v>
          </cell>
        </row>
        <row r="416">
          <cell r="G416">
            <v>424240</v>
          </cell>
          <cell r="H416">
            <v>500000</v>
          </cell>
          <cell r="I416">
            <v>500000</v>
          </cell>
          <cell r="J416" t="str">
            <v>07</v>
          </cell>
        </row>
        <row r="417">
          <cell r="G417">
            <v>424240</v>
          </cell>
          <cell r="H417">
            <v>500000</v>
          </cell>
          <cell r="I417">
            <v>500000</v>
          </cell>
          <cell r="J417" t="str">
            <v>0707</v>
          </cell>
        </row>
        <row r="418">
          <cell r="G418">
            <v>424240</v>
          </cell>
          <cell r="H418">
            <v>500000</v>
          </cell>
          <cell r="I418">
            <v>500000</v>
          </cell>
          <cell r="J418" t="str">
            <v>0707061Ч005</v>
          </cell>
        </row>
        <row r="419">
          <cell r="G419">
            <v>424240</v>
          </cell>
          <cell r="H419">
            <v>500000</v>
          </cell>
          <cell r="I419">
            <v>500000</v>
          </cell>
          <cell r="J419" t="str">
            <v>0707061Ч005540</v>
          </cell>
        </row>
        <row r="420">
          <cell r="G420">
            <v>64000</v>
          </cell>
          <cell r="H420">
            <v>64000</v>
          </cell>
          <cell r="I420">
            <v>64000</v>
          </cell>
          <cell r="J420" t="str">
            <v>09</v>
          </cell>
        </row>
        <row r="421">
          <cell r="G421">
            <v>64000</v>
          </cell>
          <cell r="H421">
            <v>64000</v>
          </cell>
          <cell r="I421">
            <v>64000</v>
          </cell>
          <cell r="J421" t="str">
            <v>0909</v>
          </cell>
        </row>
        <row r="422">
          <cell r="G422">
            <v>64000</v>
          </cell>
          <cell r="H422">
            <v>64000</v>
          </cell>
          <cell r="I422">
            <v>64000</v>
          </cell>
          <cell r="J422" t="str">
            <v>09099097555</v>
          </cell>
        </row>
        <row r="423">
          <cell r="G423">
            <v>64000</v>
          </cell>
          <cell r="H423">
            <v>64000</v>
          </cell>
          <cell r="I423">
            <v>64000</v>
          </cell>
          <cell r="J423" t="str">
            <v>09099097555244</v>
          </cell>
        </row>
        <row r="424">
          <cell r="G424">
            <v>50856</v>
          </cell>
          <cell r="H424">
            <v>50856</v>
          </cell>
          <cell r="I424">
            <v>98085</v>
          </cell>
          <cell r="J424" t="str">
            <v>13</v>
          </cell>
        </row>
        <row r="425">
          <cell r="G425">
            <v>50856</v>
          </cell>
          <cell r="H425">
            <v>50856</v>
          </cell>
          <cell r="I425">
            <v>98085</v>
          </cell>
          <cell r="J425" t="str">
            <v>1301</v>
          </cell>
        </row>
        <row r="426">
          <cell r="G426">
            <v>50856</v>
          </cell>
          <cell r="H426">
            <v>50856</v>
          </cell>
          <cell r="I426">
            <v>98085</v>
          </cell>
          <cell r="J426" t="str">
            <v>13019098000</v>
          </cell>
        </row>
        <row r="427">
          <cell r="G427">
            <v>50856</v>
          </cell>
          <cell r="H427">
            <v>50856</v>
          </cell>
          <cell r="I427">
            <v>98085</v>
          </cell>
          <cell r="J427" t="str">
            <v>13019098000730</v>
          </cell>
        </row>
        <row r="428">
          <cell r="G428">
            <v>88766300</v>
          </cell>
          <cell r="H428">
            <v>84136000</v>
          </cell>
          <cell r="I428">
            <v>84136000</v>
          </cell>
          <cell r="J428" t="str">
            <v>14</v>
          </cell>
        </row>
        <row r="429">
          <cell r="G429">
            <v>60595099.999999993</v>
          </cell>
          <cell r="H429">
            <v>55964799.999999993</v>
          </cell>
          <cell r="I429">
            <v>55964799.999999993</v>
          </cell>
          <cell r="J429" t="str">
            <v>1401</v>
          </cell>
        </row>
        <row r="430">
          <cell r="G430">
            <v>23151300</v>
          </cell>
          <cell r="H430">
            <v>18521000</v>
          </cell>
          <cell r="I430">
            <v>18521000</v>
          </cell>
          <cell r="J430" t="str">
            <v>14011117601</v>
          </cell>
        </row>
        <row r="431">
          <cell r="G431">
            <v>23151300</v>
          </cell>
          <cell r="H431">
            <v>18521000</v>
          </cell>
          <cell r="I431">
            <v>18521000</v>
          </cell>
          <cell r="J431" t="str">
            <v>14011117601511</v>
          </cell>
        </row>
        <row r="432">
          <cell r="G432">
            <v>37443799.999999993</v>
          </cell>
          <cell r="H432">
            <v>37443799.999999993</v>
          </cell>
          <cell r="I432">
            <v>37443799.999999993</v>
          </cell>
          <cell r="J432" t="str">
            <v>14011118013</v>
          </cell>
        </row>
        <row r="433">
          <cell r="G433">
            <v>37443799.999999993</v>
          </cell>
          <cell r="H433">
            <v>37443799.999999993</v>
          </cell>
          <cell r="I433">
            <v>37443799.999999993</v>
          </cell>
          <cell r="J433" t="str">
            <v>14011118013511</v>
          </cell>
        </row>
        <row r="434">
          <cell r="G434">
            <v>28171200</v>
          </cell>
          <cell r="H434">
            <v>28171200</v>
          </cell>
          <cell r="I434">
            <v>28171200</v>
          </cell>
          <cell r="J434" t="str">
            <v>1403</v>
          </cell>
        </row>
        <row r="435">
          <cell r="G435">
            <v>28171200</v>
          </cell>
          <cell r="H435">
            <v>28171200</v>
          </cell>
          <cell r="I435">
            <v>28171200</v>
          </cell>
          <cell r="J435" t="str">
            <v>14031118012</v>
          </cell>
        </row>
        <row r="436">
          <cell r="G436">
            <v>28171200</v>
          </cell>
          <cell r="H436">
            <v>28171200</v>
          </cell>
          <cell r="I436">
            <v>28171200</v>
          </cell>
          <cell r="J436" t="str">
            <v>14031118012540</v>
          </cell>
        </row>
        <row r="437">
          <cell r="H437">
            <v>22630000</v>
          </cell>
          <cell r="I437">
            <v>39950000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5"/>
  <cols>
    <col min="1" max="1" width="47.42578125" style="47" customWidth="1"/>
    <col min="2" max="4" width="13.42578125" style="47" customWidth="1"/>
    <col min="5" max="5" width="15.5703125" style="14" hidden="1" customWidth="1"/>
    <col min="6" max="6" width="20.7109375" style="14" hidden="1" customWidth="1"/>
    <col min="7" max="7" width="15" style="14" hidden="1" customWidth="1"/>
    <col min="8" max="10" width="13.42578125" style="14" hidden="1" customWidth="1"/>
    <col min="11" max="13" width="12" style="14" hidden="1" customWidth="1"/>
    <col min="14" max="14" width="9.140625" style="14" customWidth="1"/>
    <col min="15" max="16384" width="9.140625" style="14"/>
  </cols>
  <sheetData>
    <row r="1" spans="1:13" ht="27" customHeight="1">
      <c r="A1" s="56" t="s">
        <v>67</v>
      </c>
      <c r="B1" s="56"/>
      <c r="C1" s="56"/>
      <c r="D1" s="56"/>
      <c r="E1" s="57" t="s">
        <v>57</v>
      </c>
      <c r="F1" s="57"/>
      <c r="G1" s="57"/>
      <c r="H1" s="57" t="s">
        <v>52</v>
      </c>
      <c r="I1" s="57"/>
      <c r="J1" s="57"/>
    </row>
    <row r="2" spans="1:13" ht="13.5" customHeight="1">
      <c r="D2" s="48" t="s">
        <v>0</v>
      </c>
      <c r="E2" s="15"/>
      <c r="F2" s="15"/>
      <c r="G2" s="15"/>
      <c r="H2" s="15"/>
      <c r="I2" s="15"/>
      <c r="J2" s="15"/>
    </row>
    <row r="3" spans="1:13" s="17" customFormat="1" ht="30">
      <c r="A3" s="49" t="s">
        <v>1</v>
      </c>
      <c r="B3" s="49" t="s">
        <v>60</v>
      </c>
      <c r="C3" s="49" t="s">
        <v>61</v>
      </c>
      <c r="D3" s="49" t="s">
        <v>68</v>
      </c>
      <c r="E3" s="16"/>
      <c r="F3" s="16"/>
      <c r="G3" s="16"/>
      <c r="H3" s="16"/>
      <c r="I3" s="16"/>
      <c r="J3" s="16"/>
    </row>
    <row r="4" spans="1:13">
      <c r="A4" s="50" t="s">
        <v>2</v>
      </c>
      <c r="B4" s="35">
        <f>B5+B6+B7</f>
        <v>946802</v>
      </c>
      <c r="C4" s="35">
        <f>C5+C6+C7</f>
        <v>979744</v>
      </c>
      <c r="D4" s="35">
        <f>D5+D6+D7</f>
        <v>905352</v>
      </c>
      <c r="E4" s="18"/>
      <c r="F4" s="18"/>
      <c r="G4" s="18"/>
      <c r="H4" s="18"/>
      <c r="I4" s="18"/>
      <c r="J4" s="18"/>
    </row>
    <row r="5" spans="1:13">
      <c r="A5" s="51" t="s">
        <v>3</v>
      </c>
      <c r="B5" s="35">
        <v>507560</v>
      </c>
      <c r="C5" s="35">
        <f>525714+103000</f>
        <v>628714</v>
      </c>
      <c r="D5" s="35">
        <v>554322</v>
      </c>
      <c r="E5" s="18">
        <f>363881909.42+136800000</f>
        <v>500681909.42000002</v>
      </c>
      <c r="F5" s="18">
        <v>380988129.42000002</v>
      </c>
      <c r="G5" s="18">
        <v>379786579.42000002</v>
      </c>
      <c r="H5" s="18">
        <v>127969</v>
      </c>
      <c r="I5" s="18">
        <v>132227</v>
      </c>
      <c r="J5" s="18">
        <v>137305</v>
      </c>
    </row>
    <row r="6" spans="1:13">
      <c r="A6" s="51" t="s">
        <v>44</v>
      </c>
      <c r="B6" s="35">
        <v>412576</v>
      </c>
      <c r="C6" s="35">
        <v>330061</v>
      </c>
      <c r="D6" s="35">
        <v>330061</v>
      </c>
      <c r="E6" s="34"/>
      <c r="F6" s="34"/>
      <c r="G6" s="34"/>
      <c r="H6" s="18">
        <f>26666.2+37521.5+30681.2</f>
        <v>94868.9</v>
      </c>
      <c r="I6" s="18">
        <f>20969+22000</f>
        <v>42969</v>
      </c>
      <c r="J6" s="18">
        <f>20969+22000</f>
        <v>42969</v>
      </c>
    </row>
    <row r="7" spans="1:13">
      <c r="A7" s="51" t="s">
        <v>45</v>
      </c>
      <c r="B7" s="52">
        <v>26666</v>
      </c>
      <c r="C7" s="52">
        <v>20969</v>
      </c>
      <c r="D7" s="52">
        <v>20969</v>
      </c>
      <c r="E7" s="18"/>
      <c r="F7" s="18"/>
      <c r="G7" s="18"/>
      <c r="H7" s="18"/>
      <c r="I7" s="18"/>
      <c r="J7" s="18"/>
    </row>
    <row r="8" spans="1:13">
      <c r="A8" s="50" t="s">
        <v>46</v>
      </c>
      <c r="B8" s="35">
        <v>931799</v>
      </c>
      <c r="C8" s="35">
        <v>928585</v>
      </c>
      <c r="D8" s="35">
        <v>928585</v>
      </c>
      <c r="E8" s="40"/>
      <c r="F8" s="41"/>
      <c r="G8" s="41"/>
      <c r="H8" s="41"/>
      <c r="I8" s="41"/>
      <c r="J8" s="41"/>
      <c r="K8" s="55" t="s">
        <v>51</v>
      </c>
      <c r="L8" s="55"/>
      <c r="M8" s="55"/>
    </row>
    <row r="9" spans="1:13" s="5" customFormat="1" ht="15" customHeight="1">
      <c r="A9" s="11" t="s">
        <v>4</v>
      </c>
      <c r="B9" s="9">
        <f>B4+B8</f>
        <v>1878601</v>
      </c>
      <c r="C9" s="9">
        <f>C4+C8</f>
        <v>1908329</v>
      </c>
      <c r="D9" s="9">
        <f>D4+D8</f>
        <v>1833937</v>
      </c>
      <c r="E9" s="42">
        <v>17</v>
      </c>
      <c r="F9" s="42">
        <v>18</v>
      </c>
      <c r="G9" s="42">
        <v>19</v>
      </c>
      <c r="H9" s="19">
        <v>17</v>
      </c>
      <c r="I9" s="19">
        <v>18</v>
      </c>
      <c r="J9" s="19">
        <v>19</v>
      </c>
      <c r="K9" s="19">
        <v>16</v>
      </c>
      <c r="L9" s="19">
        <v>17</v>
      </c>
      <c r="M9" s="19">
        <v>18</v>
      </c>
    </row>
    <row r="10" spans="1:13" s="5" customFormat="1" ht="20.25" customHeight="1">
      <c r="A10" s="11" t="s">
        <v>5</v>
      </c>
      <c r="B10" s="9">
        <f t="shared" ref="B10:H10" si="0">SUM(B11:B23)</f>
        <v>1926603</v>
      </c>
      <c r="C10" s="9">
        <f t="shared" si="0"/>
        <v>1805329</v>
      </c>
      <c r="D10" s="9">
        <f t="shared" si="0"/>
        <v>1833937</v>
      </c>
      <c r="E10" s="43">
        <f t="shared" si="0"/>
        <v>1827169022</v>
      </c>
      <c r="F10" s="43">
        <f t="shared" si="0"/>
        <v>1699837690</v>
      </c>
      <c r="G10" s="43">
        <f t="shared" si="0"/>
        <v>1723366040</v>
      </c>
      <c r="H10" s="37">
        <f t="shared" si="0"/>
        <v>221038</v>
      </c>
      <c r="I10" s="37">
        <f t="shared" ref="I10:J10" si="1">SUM(I11:I23)</f>
        <v>170514</v>
      </c>
      <c r="J10" s="37">
        <f t="shared" si="1"/>
        <v>170914</v>
      </c>
    </row>
    <row r="11" spans="1:13">
      <c r="A11" s="53" t="s">
        <v>6</v>
      </c>
      <c r="B11" s="35">
        <f>ROUND((E11/1000+H11+K11),0)</f>
        <v>200031</v>
      </c>
      <c r="C11" s="35">
        <f>ROUND((F11/1000+I11+L11),0)</f>
        <v>131765</v>
      </c>
      <c r="D11" s="35">
        <f>ROUND((G11/1000+J11+M11),0)</f>
        <v>135075</v>
      </c>
      <c r="E11" s="44">
        <v>108640881</v>
      </c>
      <c r="F11" s="44">
        <v>42488276</v>
      </c>
      <c r="G11" s="44">
        <v>45797721</v>
      </c>
      <c r="H11" s="39">
        <f>28746+11404+43489+600+4860+178+867-887+3000</f>
        <v>92257</v>
      </c>
      <c r="I11" s="39">
        <f t="shared" ref="I11:J11" si="2">28746+11404+43489+600+4860+178+867</f>
        <v>90144</v>
      </c>
      <c r="J11" s="39">
        <f t="shared" si="2"/>
        <v>90144</v>
      </c>
      <c r="K11" s="21">
        <f>-384-483</f>
        <v>-867</v>
      </c>
      <c r="L11" s="21">
        <f t="shared" ref="L11:M11" si="3">-384-483</f>
        <v>-867</v>
      </c>
      <c r="M11" s="21">
        <f t="shared" si="3"/>
        <v>-867</v>
      </c>
    </row>
    <row r="12" spans="1:13">
      <c r="A12" s="53" t="s">
        <v>7</v>
      </c>
      <c r="B12" s="35">
        <f t="shared" ref="B12:B22" si="4">ROUND((E12/1000+H12+K12),0)</f>
        <v>8454</v>
      </c>
      <c r="C12" s="35">
        <f t="shared" ref="C12:C22" si="5">ROUND((F12/1000+I12+L12),0)</f>
        <v>0</v>
      </c>
      <c r="D12" s="35">
        <f t="shared" ref="D12:D22" si="6">ROUND((G12/1000+J12+M12),0)</f>
        <v>0</v>
      </c>
      <c r="E12" s="44">
        <v>4226600</v>
      </c>
      <c r="F12" s="44">
        <v>0</v>
      </c>
      <c r="G12" s="44">
        <v>0</v>
      </c>
      <c r="H12" s="38">
        <v>4227</v>
      </c>
      <c r="I12" s="38">
        <v>0</v>
      </c>
      <c r="J12" s="38">
        <v>0</v>
      </c>
      <c r="K12" s="21"/>
      <c r="L12" s="21"/>
      <c r="M12" s="21"/>
    </row>
    <row r="13" spans="1:13" ht="30">
      <c r="A13" s="53" t="s">
        <v>8</v>
      </c>
      <c r="B13" s="35">
        <f t="shared" si="4"/>
        <v>24801</v>
      </c>
      <c r="C13" s="35">
        <f t="shared" si="5"/>
        <v>24801</v>
      </c>
      <c r="D13" s="35">
        <f t="shared" si="6"/>
        <v>24801</v>
      </c>
      <c r="E13" s="44">
        <v>24679568</v>
      </c>
      <c r="F13" s="44">
        <v>24679568</v>
      </c>
      <c r="G13" s="44">
        <v>24679568</v>
      </c>
      <c r="H13" s="39">
        <v>121</v>
      </c>
      <c r="I13" s="39">
        <v>121</v>
      </c>
      <c r="J13" s="39">
        <v>121</v>
      </c>
      <c r="K13" s="21"/>
      <c r="L13" s="21"/>
      <c r="M13" s="21"/>
    </row>
    <row r="14" spans="1:13">
      <c r="A14" s="53" t="s">
        <v>13</v>
      </c>
      <c r="B14" s="35">
        <f t="shared" si="4"/>
        <v>66684</v>
      </c>
      <c r="C14" s="35">
        <f t="shared" si="5"/>
        <v>46280</v>
      </c>
      <c r="D14" s="35">
        <f t="shared" si="6"/>
        <v>46279</v>
      </c>
      <c r="E14" s="44">
        <v>38733200</v>
      </c>
      <c r="F14" s="44">
        <v>38328500</v>
      </c>
      <c r="G14" s="44">
        <v>38328200</v>
      </c>
      <c r="H14" s="39">
        <f>4725+3226+20000</f>
        <v>27951</v>
      </c>
      <c r="I14" s="39">
        <f t="shared" ref="I14:J14" si="7">4725+3226</f>
        <v>7951</v>
      </c>
      <c r="J14" s="39">
        <f t="shared" si="7"/>
        <v>7951</v>
      </c>
      <c r="K14" s="21"/>
      <c r="L14" s="21"/>
      <c r="M14" s="21"/>
    </row>
    <row r="15" spans="1:13">
      <c r="A15" s="53" t="s">
        <v>49</v>
      </c>
      <c r="B15" s="35">
        <f t="shared" si="4"/>
        <v>267678</v>
      </c>
      <c r="C15" s="35">
        <f t="shared" si="5"/>
        <v>234494</v>
      </c>
      <c r="D15" s="35">
        <f t="shared" si="6"/>
        <v>235894</v>
      </c>
      <c r="E15" s="44">
        <v>226941950</v>
      </c>
      <c r="F15" s="44">
        <v>214941950</v>
      </c>
      <c r="G15" s="44">
        <v>215941950</v>
      </c>
      <c r="H15" s="39">
        <f>16244+12180+660+7458+5000-806</f>
        <v>40736</v>
      </c>
      <c r="I15" s="39">
        <f>16244+12180+660+7458-16990</f>
        <v>19552</v>
      </c>
      <c r="J15" s="39">
        <f>16244+12180+660+7458-16590</f>
        <v>19952</v>
      </c>
      <c r="K15" s="21"/>
      <c r="L15" s="21"/>
      <c r="M15" s="21"/>
    </row>
    <row r="16" spans="1:13">
      <c r="A16" s="53" t="s">
        <v>9</v>
      </c>
      <c r="B16" s="35">
        <f t="shared" si="4"/>
        <v>1092966</v>
      </c>
      <c r="C16" s="35">
        <f t="shared" si="5"/>
        <v>1080984</v>
      </c>
      <c r="D16" s="35">
        <f t="shared" si="6"/>
        <v>1080984</v>
      </c>
      <c r="E16" s="44">
        <v>1092965543</v>
      </c>
      <c r="F16" s="44">
        <v>1080983968</v>
      </c>
      <c r="G16" s="44">
        <v>1080983968</v>
      </c>
      <c r="H16" s="39">
        <v>0</v>
      </c>
      <c r="I16" s="39">
        <v>0</v>
      </c>
      <c r="J16" s="39">
        <v>0</v>
      </c>
      <c r="K16" s="21"/>
      <c r="L16" s="21"/>
      <c r="M16" s="21"/>
    </row>
    <row r="17" spans="1:13">
      <c r="A17" s="53" t="s">
        <v>47</v>
      </c>
      <c r="B17" s="35">
        <f t="shared" si="4"/>
        <v>152588</v>
      </c>
      <c r="C17" s="35">
        <f t="shared" si="5"/>
        <v>152467</v>
      </c>
      <c r="D17" s="35">
        <f t="shared" si="6"/>
        <v>152467</v>
      </c>
      <c r="E17" s="44">
        <v>137508457</v>
      </c>
      <c r="F17" s="44">
        <v>137387247</v>
      </c>
      <c r="G17" s="44">
        <v>137387247</v>
      </c>
      <c r="H17" s="39">
        <f>1341+3317+4165+5998+259+25869</f>
        <v>40949</v>
      </c>
      <c r="I17" s="39">
        <f t="shared" ref="I17:J17" si="8">1341+3317+4165+5998+259+25869</f>
        <v>40949</v>
      </c>
      <c r="J17" s="39">
        <f t="shared" si="8"/>
        <v>40949</v>
      </c>
      <c r="K17" s="21">
        <f>-25869</f>
        <v>-25869</v>
      </c>
      <c r="L17" s="21">
        <f t="shared" ref="L17:M17" si="9">-25869</f>
        <v>-25869</v>
      </c>
      <c r="M17" s="21">
        <f t="shared" si="9"/>
        <v>-25869</v>
      </c>
    </row>
    <row r="18" spans="1:13">
      <c r="A18" s="53" t="s">
        <v>10</v>
      </c>
      <c r="B18" s="35">
        <f t="shared" si="4"/>
        <v>135</v>
      </c>
      <c r="C18" s="35">
        <f t="shared" si="5"/>
        <v>135</v>
      </c>
      <c r="D18" s="35">
        <f t="shared" si="6"/>
        <v>135</v>
      </c>
      <c r="E18" s="44">
        <v>64000</v>
      </c>
      <c r="F18" s="44">
        <v>64000</v>
      </c>
      <c r="G18" s="44">
        <v>64000</v>
      </c>
      <c r="H18" s="38">
        <f>7+64</f>
        <v>71</v>
      </c>
      <c r="I18" s="38">
        <f t="shared" ref="I18:J18" si="10">7+64</f>
        <v>71</v>
      </c>
      <c r="J18" s="38">
        <f t="shared" si="10"/>
        <v>71</v>
      </c>
      <c r="K18" s="21"/>
      <c r="L18" s="21"/>
      <c r="M18" s="21"/>
    </row>
    <row r="19" spans="1:13">
      <c r="A19" s="53" t="s">
        <v>50</v>
      </c>
      <c r="B19" s="35">
        <f t="shared" si="4"/>
        <v>96789</v>
      </c>
      <c r="C19" s="35">
        <f t="shared" si="5"/>
        <v>98172</v>
      </c>
      <c r="D19" s="35">
        <f t="shared" si="6"/>
        <v>98172</v>
      </c>
      <c r="E19" s="44">
        <v>96513346</v>
      </c>
      <c r="F19" s="44">
        <v>97895846</v>
      </c>
      <c r="G19" s="44">
        <v>97895846</v>
      </c>
      <c r="H19" s="39">
        <v>276</v>
      </c>
      <c r="I19" s="39">
        <v>276</v>
      </c>
      <c r="J19" s="39">
        <v>276</v>
      </c>
      <c r="K19" s="21"/>
      <c r="L19" s="21"/>
      <c r="M19" s="21"/>
    </row>
    <row r="20" spans="1:13">
      <c r="A20" s="53" t="s">
        <v>11</v>
      </c>
      <c r="B20" s="35">
        <f t="shared" si="4"/>
        <v>16396</v>
      </c>
      <c r="C20" s="35">
        <f t="shared" si="5"/>
        <v>13396</v>
      </c>
      <c r="D20" s="35">
        <f t="shared" si="6"/>
        <v>13396</v>
      </c>
      <c r="E20" s="44">
        <v>1945700</v>
      </c>
      <c r="F20" s="44">
        <v>1945700</v>
      </c>
      <c r="G20" s="44">
        <v>1945700</v>
      </c>
      <c r="H20" s="39">
        <f>732+2775+4956+1456+1531+3000</f>
        <v>14450</v>
      </c>
      <c r="I20" s="39">
        <f t="shared" ref="I20:J20" si="11">732+2775+4956+1456+1531</f>
        <v>11450</v>
      </c>
      <c r="J20" s="39">
        <f t="shared" si="11"/>
        <v>11450</v>
      </c>
      <c r="K20" s="21"/>
      <c r="L20" s="21"/>
      <c r="M20" s="21"/>
    </row>
    <row r="21" spans="1:13" ht="30">
      <c r="A21" s="53" t="s">
        <v>12</v>
      </c>
      <c r="B21" s="35">
        <f t="shared" si="4"/>
        <v>81</v>
      </c>
      <c r="C21" s="35">
        <f t="shared" si="5"/>
        <v>54</v>
      </c>
      <c r="D21" s="35">
        <f t="shared" si="6"/>
        <v>3</v>
      </c>
      <c r="E21" s="44">
        <v>80877</v>
      </c>
      <c r="F21" s="44">
        <v>53535</v>
      </c>
      <c r="G21" s="44">
        <v>2740</v>
      </c>
      <c r="H21" s="20">
        <v>0</v>
      </c>
      <c r="I21" s="20">
        <v>0</v>
      </c>
      <c r="J21" s="20">
        <v>0</v>
      </c>
      <c r="K21" s="21"/>
      <c r="L21" s="21"/>
      <c r="M21" s="21"/>
    </row>
    <row r="22" spans="1:13" ht="45">
      <c r="A22" s="53" t="s">
        <v>48</v>
      </c>
      <c r="B22" s="35">
        <f t="shared" si="4"/>
        <v>0</v>
      </c>
      <c r="C22" s="35">
        <f t="shared" si="5"/>
        <v>0</v>
      </c>
      <c r="D22" s="35">
        <f t="shared" si="6"/>
        <v>0</v>
      </c>
      <c r="E22" s="44">
        <v>94868900</v>
      </c>
      <c r="F22" s="44">
        <v>42969100</v>
      </c>
      <c r="G22" s="44">
        <v>42969100</v>
      </c>
      <c r="H22" s="20">
        <v>0</v>
      </c>
      <c r="I22" s="20">
        <v>0</v>
      </c>
      <c r="J22" s="20">
        <v>0</v>
      </c>
      <c r="K22" s="21">
        <f>-E22/1000</f>
        <v>-94868.9</v>
      </c>
      <c r="L22" s="21">
        <f>-F22/1000</f>
        <v>-42969.1</v>
      </c>
      <c r="M22" s="21">
        <f>-G22/1000</f>
        <v>-42969.1</v>
      </c>
    </row>
    <row r="23" spans="1:13">
      <c r="A23" s="53" t="s">
        <v>53</v>
      </c>
      <c r="B23" s="35">
        <f>ROUND((E23/1000+H23+K23),0)</f>
        <v>0</v>
      </c>
      <c r="C23" s="35">
        <f>ROUND((F23/1000+I23+L23),0)+4681</f>
        <v>22781</v>
      </c>
      <c r="D23" s="35">
        <f>ROUND((G23/1000+J23+M23),0)+9361</f>
        <v>46731</v>
      </c>
      <c r="E23" s="45">
        <v>0</v>
      </c>
      <c r="F23" s="45">
        <v>18100000</v>
      </c>
      <c r="G23" s="45">
        <v>37370000</v>
      </c>
      <c r="H23" s="20"/>
      <c r="I23" s="20"/>
      <c r="J23" s="20"/>
      <c r="K23" s="21"/>
      <c r="L23" s="21"/>
      <c r="M23" s="21"/>
    </row>
    <row r="24" spans="1:13">
      <c r="A24" s="50" t="s">
        <v>54</v>
      </c>
      <c r="B24" s="35">
        <f>B9-B10</f>
        <v>-48002</v>
      </c>
      <c r="C24" s="35">
        <f>C9-C10</f>
        <v>103000</v>
      </c>
      <c r="D24" s="35">
        <f>D9-D10</f>
        <v>0</v>
      </c>
      <c r="E24" s="18"/>
      <c r="F24" s="18"/>
      <c r="G24" s="18"/>
      <c r="H24" s="18"/>
      <c r="I24" s="18"/>
      <c r="J24" s="18"/>
    </row>
    <row r="25" spans="1:13">
      <c r="A25" s="50" t="s">
        <v>14</v>
      </c>
      <c r="B25" s="35">
        <f>B26+B29</f>
        <v>48002</v>
      </c>
      <c r="C25" s="35">
        <f>C26+C29</f>
        <v>-103000</v>
      </c>
      <c r="D25" s="35">
        <f>D26+D29</f>
        <v>0</v>
      </c>
      <c r="E25" s="18"/>
      <c r="F25" s="18"/>
      <c r="G25" s="18"/>
      <c r="H25" s="18"/>
      <c r="I25" s="18"/>
      <c r="J25" s="18"/>
    </row>
    <row r="26" spans="1:13">
      <c r="A26" s="51" t="s">
        <v>15</v>
      </c>
      <c r="B26" s="35">
        <f>B27-B28</f>
        <v>48002</v>
      </c>
      <c r="C26" s="35">
        <f>C27-C28</f>
        <v>0</v>
      </c>
      <c r="D26" s="35">
        <f>D27-D28</f>
        <v>0</v>
      </c>
      <c r="E26" s="18"/>
      <c r="F26" s="18"/>
      <c r="G26" s="18"/>
      <c r="H26" s="18"/>
      <c r="I26" s="18"/>
      <c r="J26" s="18"/>
    </row>
    <row r="27" spans="1:13">
      <c r="A27" s="54" t="s">
        <v>16</v>
      </c>
      <c r="B27" s="35">
        <v>48002</v>
      </c>
      <c r="C27" s="35">
        <v>0</v>
      </c>
      <c r="D27" s="35">
        <v>0</v>
      </c>
      <c r="E27" s="18"/>
      <c r="F27" s="18"/>
      <c r="G27" s="18"/>
      <c r="H27" s="18"/>
      <c r="I27" s="18"/>
      <c r="J27" s="18"/>
    </row>
    <row r="28" spans="1:13">
      <c r="A28" s="54" t="s">
        <v>17</v>
      </c>
      <c r="B28" s="35">
        <f>B27+B30-B31+B9-B10</f>
        <v>0</v>
      </c>
      <c r="C28" s="35">
        <f>C27+C30-C31+C9-C10</f>
        <v>0</v>
      </c>
      <c r="D28" s="35">
        <f>D27+D30-D31+D9-D10</f>
        <v>0</v>
      </c>
      <c r="E28" s="18"/>
      <c r="F28" s="18"/>
      <c r="G28" s="18"/>
      <c r="H28" s="18"/>
      <c r="I28" s="18"/>
      <c r="J28" s="18"/>
    </row>
    <row r="29" spans="1:13">
      <c r="A29" s="51" t="s">
        <v>20</v>
      </c>
      <c r="B29" s="35">
        <f>B30-B31</f>
        <v>0</v>
      </c>
      <c r="C29" s="35">
        <f>C30-C31</f>
        <v>-103000</v>
      </c>
      <c r="D29" s="35">
        <f>D30-D31</f>
        <v>0</v>
      </c>
      <c r="E29" s="18"/>
      <c r="F29" s="18"/>
      <c r="G29" s="18"/>
      <c r="H29" s="18"/>
      <c r="I29" s="18"/>
      <c r="J29" s="18"/>
    </row>
    <row r="30" spans="1:13">
      <c r="A30" s="54" t="s">
        <v>18</v>
      </c>
      <c r="B30" s="35">
        <f>20000+103000</f>
        <v>123000</v>
      </c>
      <c r="C30" s="35">
        <f>20000</f>
        <v>20000</v>
      </c>
      <c r="D30" s="35">
        <v>20000</v>
      </c>
      <c r="E30" s="18"/>
      <c r="F30" s="18"/>
      <c r="G30" s="18"/>
      <c r="H30" s="18"/>
      <c r="I30" s="18"/>
      <c r="J30" s="18"/>
    </row>
    <row r="31" spans="1:13">
      <c r="A31" s="54" t="s">
        <v>19</v>
      </c>
      <c r="B31" s="35">
        <v>123000</v>
      </c>
      <c r="C31" s="35">
        <f>20000+103000</f>
        <v>123000</v>
      </c>
      <c r="D31" s="35">
        <v>20000</v>
      </c>
      <c r="E31" s="18"/>
      <c r="F31" s="18"/>
      <c r="G31" s="18"/>
      <c r="H31" s="18"/>
      <c r="I31" s="18"/>
      <c r="J31" s="18"/>
    </row>
  </sheetData>
  <mergeCells count="4">
    <mergeCell ref="K8:M8"/>
    <mergeCell ref="A1:D1"/>
    <mergeCell ref="E1:G1"/>
    <mergeCell ref="H1:J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RowHeight="15"/>
  <cols>
    <col min="1" max="1" width="41.5703125" style="6" customWidth="1"/>
    <col min="2" max="7" width="15.5703125" style="6" customWidth="1"/>
    <col min="8" max="9" width="9.140625" style="22" hidden="1" customWidth="1"/>
    <col min="10" max="10" width="19" style="1" hidden="1" customWidth="1"/>
    <col min="11" max="14" width="9.140625" style="1" hidden="1" customWidth="1"/>
    <col min="15" max="15" width="9.140625" style="1" customWidth="1"/>
    <col min="16" max="16384" width="9.140625" style="1"/>
  </cols>
  <sheetData>
    <row r="1" spans="1:14" ht="44.25" customHeight="1">
      <c r="A1" s="58" t="s">
        <v>64</v>
      </c>
      <c r="B1" s="58"/>
      <c r="C1" s="58"/>
      <c r="D1" s="58"/>
      <c r="E1" s="58"/>
      <c r="F1" s="58"/>
      <c r="G1" s="58"/>
    </row>
    <row r="2" spans="1:14" ht="6.75" customHeight="1"/>
    <row r="3" spans="1:14">
      <c r="G3" s="13" t="s">
        <v>0</v>
      </c>
    </row>
    <row r="4" spans="1:14" s="2" customFormat="1" ht="75">
      <c r="A4" s="7" t="s">
        <v>21</v>
      </c>
      <c r="B4" s="7" t="s">
        <v>62</v>
      </c>
      <c r="C4" s="7" t="s">
        <v>22</v>
      </c>
      <c r="D4" s="7" t="s">
        <v>63</v>
      </c>
      <c r="E4" s="7" t="s">
        <v>65</v>
      </c>
      <c r="F4" s="7" t="s">
        <v>23</v>
      </c>
      <c r="G4" s="7" t="s">
        <v>66</v>
      </c>
      <c r="H4" s="23" t="s">
        <v>57</v>
      </c>
      <c r="I4" s="23" t="s">
        <v>58</v>
      </c>
      <c r="K4" s="26" t="s">
        <v>59</v>
      </c>
    </row>
    <row r="5" spans="1:14" s="5" customFormat="1">
      <c r="A5" s="8" t="s">
        <v>24</v>
      </c>
      <c r="B5" s="9">
        <f t="shared" ref="B5:G5" si="0">SUM(B6:B10)</f>
        <v>2295398</v>
      </c>
      <c r="C5" s="9">
        <f t="shared" si="0"/>
        <v>1570684</v>
      </c>
      <c r="D5" s="9">
        <f t="shared" si="0"/>
        <v>2014634</v>
      </c>
      <c r="E5" s="9">
        <f t="shared" si="0"/>
        <v>2202468</v>
      </c>
      <c r="F5" s="9">
        <f t="shared" si="0"/>
        <v>1493724</v>
      </c>
      <c r="G5" s="9">
        <f t="shared" si="0"/>
        <v>1914679</v>
      </c>
      <c r="H5" s="24"/>
      <c r="I5" s="24"/>
      <c r="K5" s="25">
        <f t="shared" ref="K5" si="1">SUM(K6:K10)</f>
        <v>308318</v>
      </c>
    </row>
    <row r="6" spans="1:14">
      <c r="A6" s="10" t="s">
        <v>25</v>
      </c>
      <c r="B6" s="4">
        <v>526442</v>
      </c>
      <c r="C6" s="4">
        <v>425674</v>
      </c>
      <c r="D6" s="4">
        <v>515947</v>
      </c>
      <c r="E6" s="4">
        <v>397089</v>
      </c>
      <c r="F6" s="4">
        <v>321733</v>
      </c>
      <c r="G6" s="4">
        <v>379590</v>
      </c>
      <c r="H6" s="24">
        <f>G6-E6</f>
        <v>-17499</v>
      </c>
      <c r="I6" s="24">
        <v>5625</v>
      </c>
      <c r="K6" s="1">
        <v>112229</v>
      </c>
      <c r="N6" s="1">
        <v>115863</v>
      </c>
    </row>
    <row r="7" spans="1:14" ht="30">
      <c r="A7" s="10" t="s">
        <v>26</v>
      </c>
      <c r="B7" s="4">
        <v>1512136</v>
      </c>
      <c r="C7" s="4">
        <v>1158495</v>
      </c>
      <c r="D7" s="4">
        <v>1512136</v>
      </c>
      <c r="E7" s="4">
        <v>1548564</v>
      </c>
      <c r="F7" s="4">
        <v>1185502</v>
      </c>
      <c r="G7" s="4">
        <v>1548564</v>
      </c>
      <c r="H7" s="24"/>
      <c r="I7" s="24"/>
      <c r="J7" s="3">
        <f>E6-G6</f>
        <v>17499</v>
      </c>
      <c r="N7" s="1">
        <v>951</v>
      </c>
    </row>
    <row r="8" spans="1:14">
      <c r="A8" s="10" t="s">
        <v>27</v>
      </c>
      <c r="B8" s="4">
        <v>270390</v>
      </c>
      <c r="C8" s="4">
        <v>79</v>
      </c>
      <c r="D8" s="4">
        <v>79</v>
      </c>
      <c r="E8" s="4">
        <v>270342</v>
      </c>
      <c r="F8" s="4">
        <v>10</v>
      </c>
      <c r="G8" s="4">
        <v>10</v>
      </c>
      <c r="H8" s="24">
        <f>G8-E8</f>
        <v>-270332</v>
      </c>
      <c r="I8" s="24"/>
      <c r="J8" s="3">
        <f>E7-B7</f>
        <v>36428</v>
      </c>
      <c r="N8" s="1">
        <v>918364</v>
      </c>
    </row>
    <row r="9" spans="1:14" ht="48" customHeight="1">
      <c r="A9" s="10" t="s">
        <v>55</v>
      </c>
      <c r="B9" s="4">
        <v>-14205</v>
      </c>
      <c r="C9" s="4">
        <v>-14205</v>
      </c>
      <c r="D9" s="4">
        <v>-14205</v>
      </c>
      <c r="E9" s="4">
        <v>-14253</v>
      </c>
      <c r="F9" s="4">
        <v>-14253</v>
      </c>
      <c r="G9" s="4">
        <v>-14253</v>
      </c>
      <c r="H9" s="24"/>
      <c r="I9" s="24"/>
      <c r="J9" s="1">
        <v>1718590</v>
      </c>
      <c r="K9" s="3">
        <f>G5-J9</f>
        <v>196089</v>
      </c>
    </row>
    <row r="10" spans="1:14" ht="75" customHeight="1">
      <c r="A10" s="10" t="s">
        <v>56</v>
      </c>
      <c r="B10" s="4">
        <v>635</v>
      </c>
      <c r="C10" s="4">
        <v>641</v>
      </c>
      <c r="D10" s="4">
        <v>677</v>
      </c>
      <c r="E10" s="4">
        <v>726</v>
      </c>
      <c r="F10" s="4">
        <v>732</v>
      </c>
      <c r="G10" s="4">
        <v>768</v>
      </c>
      <c r="H10" s="24"/>
      <c r="I10" s="24"/>
    </row>
    <row r="11" spans="1:14" s="5" customFormat="1" ht="15.75">
      <c r="A11" s="8" t="s">
        <v>28</v>
      </c>
      <c r="B11" s="32">
        <f t="shared" ref="B11:G11" si="2">SUM(B12:B24)</f>
        <v>2466467</v>
      </c>
      <c r="C11" s="32">
        <f t="shared" si="2"/>
        <v>1611168</v>
      </c>
      <c r="D11" s="32">
        <f t="shared" si="2"/>
        <v>2185754</v>
      </c>
      <c r="E11" s="32">
        <f t="shared" si="2"/>
        <v>2359606</v>
      </c>
      <c r="F11" s="32">
        <f t="shared" si="2"/>
        <v>1532686</v>
      </c>
      <c r="G11" s="32">
        <f t="shared" si="2"/>
        <v>2078893</v>
      </c>
      <c r="H11" s="24">
        <f>H6+H8</f>
        <v>-287831</v>
      </c>
      <c r="I11" s="24">
        <f>SUM(H12:H24)-H11</f>
        <v>7118</v>
      </c>
    </row>
    <row r="12" spans="1:14">
      <c r="A12" s="10" t="s">
        <v>6</v>
      </c>
      <c r="B12" s="46">
        <f>200419+781</f>
        <v>201200</v>
      </c>
      <c r="C12" s="46">
        <v>121609</v>
      </c>
      <c r="D12" s="36">
        <f>B12+H12</f>
        <v>189680</v>
      </c>
      <c r="E12" s="46">
        <f>107512+781-32771-775</f>
        <v>74747</v>
      </c>
      <c r="F12" s="46">
        <v>51114</v>
      </c>
      <c r="G12" s="36">
        <f>E12+H12</f>
        <v>63227</v>
      </c>
      <c r="H12" s="33">
        <f>-520-7000-4000</f>
        <v>-11520</v>
      </c>
      <c r="I12" s="24"/>
      <c r="K12" s="27"/>
      <c r="L12" s="27"/>
      <c r="M12" s="27"/>
    </row>
    <row r="13" spans="1:14">
      <c r="A13" s="10" t="s">
        <v>7</v>
      </c>
      <c r="B13" s="46">
        <v>4322</v>
      </c>
      <c r="C13" s="46">
        <v>2857</v>
      </c>
      <c r="D13" s="36">
        <f t="shared" ref="D13:D23" si="3">B13+H13</f>
        <v>4322</v>
      </c>
      <c r="E13" s="46">
        <v>4322</v>
      </c>
      <c r="F13" s="46">
        <v>2985</v>
      </c>
      <c r="G13" s="36">
        <f t="shared" ref="G13:G24" si="4">E13+H13</f>
        <v>4322</v>
      </c>
      <c r="H13" s="24"/>
      <c r="I13" s="24"/>
      <c r="K13" s="28"/>
      <c r="L13" s="30"/>
      <c r="M13" s="30"/>
    </row>
    <row r="14" spans="1:14" ht="30">
      <c r="A14" s="10" t="s">
        <v>8</v>
      </c>
      <c r="B14" s="46">
        <v>29744</v>
      </c>
      <c r="C14" s="46">
        <v>20055</v>
      </c>
      <c r="D14" s="36">
        <f t="shared" si="3"/>
        <v>27144</v>
      </c>
      <c r="E14" s="46">
        <v>27697</v>
      </c>
      <c r="F14" s="46">
        <v>19216</v>
      </c>
      <c r="G14" s="36">
        <f t="shared" si="4"/>
        <v>25097</v>
      </c>
      <c r="H14" s="24">
        <v>-2600</v>
      </c>
      <c r="I14" s="24"/>
      <c r="K14" s="28"/>
      <c r="L14" s="30"/>
      <c r="M14" s="30"/>
    </row>
    <row r="15" spans="1:14">
      <c r="A15" s="10" t="s">
        <v>13</v>
      </c>
      <c r="B15" s="46">
        <v>105379</v>
      </c>
      <c r="C15" s="46">
        <v>54343</v>
      </c>
      <c r="D15" s="36">
        <f t="shared" si="3"/>
        <v>100379</v>
      </c>
      <c r="E15" s="46">
        <v>75070</v>
      </c>
      <c r="F15" s="46">
        <v>33088</v>
      </c>
      <c r="G15" s="36">
        <f t="shared" si="4"/>
        <v>70070</v>
      </c>
      <c r="H15" s="33">
        <v>-5000</v>
      </c>
      <c r="I15" s="24"/>
      <c r="K15" s="28"/>
      <c r="L15" s="30"/>
      <c r="M15" s="30"/>
    </row>
    <row r="16" spans="1:14">
      <c r="A16" s="10" t="s">
        <v>29</v>
      </c>
      <c r="B16" s="46">
        <v>407525</v>
      </c>
      <c r="C16" s="46">
        <v>291365</v>
      </c>
      <c r="D16" s="36">
        <f t="shared" si="3"/>
        <v>381025</v>
      </c>
      <c r="E16" s="46">
        <v>361932</v>
      </c>
      <c r="F16" s="46">
        <v>258097</v>
      </c>
      <c r="G16" s="36">
        <f t="shared" si="4"/>
        <v>335432</v>
      </c>
      <c r="H16" s="33">
        <f>-15000-8000-3500</f>
        <v>-26500</v>
      </c>
      <c r="I16" s="24"/>
      <c r="K16" s="28"/>
      <c r="L16" s="30"/>
      <c r="M16" s="30"/>
    </row>
    <row r="17" spans="1:13">
      <c r="A17" s="10" t="s">
        <v>30</v>
      </c>
      <c r="B17" s="46">
        <v>60000</v>
      </c>
      <c r="C17" s="46">
        <v>0</v>
      </c>
      <c r="D17" s="36">
        <f t="shared" si="3"/>
        <v>0</v>
      </c>
      <c r="E17" s="46">
        <v>60000</v>
      </c>
      <c r="F17" s="46">
        <v>0</v>
      </c>
      <c r="G17" s="36">
        <f t="shared" si="4"/>
        <v>0</v>
      </c>
      <c r="H17" s="24">
        <v>-60000</v>
      </c>
      <c r="I17" s="24"/>
      <c r="K17" s="28"/>
      <c r="L17" s="30"/>
      <c r="M17" s="30"/>
    </row>
    <row r="18" spans="1:13">
      <c r="A18" s="10" t="s">
        <v>9</v>
      </c>
      <c r="B18" s="46">
        <v>1376584</v>
      </c>
      <c r="C18" s="46">
        <v>909426</v>
      </c>
      <c r="D18" s="36">
        <f t="shared" si="3"/>
        <v>1209050</v>
      </c>
      <c r="E18" s="46">
        <f>1376488+18200+3000</f>
        <v>1397688</v>
      </c>
      <c r="F18" s="46">
        <v>909333</v>
      </c>
      <c r="G18" s="36">
        <f t="shared" si="4"/>
        <v>1230154</v>
      </c>
      <c r="H18" s="24">
        <f>-115680-58540-1660-32654-20000+70000-8000-1000</f>
        <v>-167534</v>
      </c>
      <c r="I18" s="24"/>
      <c r="K18" s="28"/>
      <c r="L18" s="30"/>
      <c r="M18" s="30"/>
    </row>
    <row r="19" spans="1:13">
      <c r="A19" s="10" t="s">
        <v>31</v>
      </c>
      <c r="B19" s="46">
        <v>160483</v>
      </c>
      <c r="C19" s="46">
        <v>130859</v>
      </c>
      <c r="D19" s="36">
        <f t="shared" si="3"/>
        <v>153277</v>
      </c>
      <c r="E19" s="46">
        <f>141866+8700+1000+235</f>
        <v>151801</v>
      </c>
      <c r="F19" s="46">
        <v>116190</v>
      </c>
      <c r="G19" s="36">
        <f t="shared" si="4"/>
        <v>144595</v>
      </c>
      <c r="H19" s="24">
        <f>-5000-2206</f>
        <v>-7206</v>
      </c>
      <c r="I19" s="24"/>
      <c r="K19" s="28"/>
      <c r="L19" s="30"/>
      <c r="M19" s="30"/>
    </row>
    <row r="20" spans="1:13">
      <c r="A20" s="10" t="s">
        <v>10</v>
      </c>
      <c r="B20" s="46">
        <v>72</v>
      </c>
      <c r="C20" s="46">
        <v>72</v>
      </c>
      <c r="D20" s="36">
        <f t="shared" si="3"/>
        <v>72</v>
      </c>
      <c r="E20" s="46">
        <v>64</v>
      </c>
      <c r="F20" s="46">
        <v>64</v>
      </c>
      <c r="G20" s="36">
        <f t="shared" si="4"/>
        <v>64</v>
      </c>
      <c r="H20" s="24"/>
      <c r="I20" s="24"/>
      <c r="K20" s="28"/>
      <c r="L20" s="30"/>
      <c r="M20" s="30"/>
    </row>
    <row r="21" spans="1:13">
      <c r="A21" s="10" t="s">
        <v>32</v>
      </c>
      <c r="B21" s="46">
        <v>104519</v>
      </c>
      <c r="C21" s="46">
        <v>67677</v>
      </c>
      <c r="D21" s="36">
        <f t="shared" si="3"/>
        <v>104519</v>
      </c>
      <c r="E21" s="46">
        <v>104125</v>
      </c>
      <c r="F21" s="46">
        <v>67359</v>
      </c>
      <c r="G21" s="36">
        <f t="shared" si="4"/>
        <v>104125</v>
      </c>
      <c r="H21" s="33"/>
      <c r="I21" s="24"/>
      <c r="K21" s="28"/>
      <c r="L21" s="30"/>
      <c r="M21" s="30"/>
    </row>
    <row r="22" spans="1:13">
      <c r="A22" s="10" t="s">
        <v>11</v>
      </c>
      <c r="B22" s="46">
        <v>16636</v>
      </c>
      <c r="C22" s="46">
        <v>12905</v>
      </c>
      <c r="D22" s="36">
        <f t="shared" si="3"/>
        <v>16286</v>
      </c>
      <c r="E22" s="46">
        <v>2270</v>
      </c>
      <c r="F22" s="46">
        <v>1739</v>
      </c>
      <c r="G22" s="36">
        <f t="shared" si="4"/>
        <v>1920</v>
      </c>
      <c r="H22" s="24">
        <v>-350</v>
      </c>
      <c r="I22" s="24"/>
      <c r="K22" s="28"/>
      <c r="L22" s="30"/>
      <c r="M22" s="30"/>
    </row>
    <row r="23" spans="1:13" ht="30">
      <c r="A23" s="10" t="s">
        <v>12</v>
      </c>
      <c r="B23" s="46">
        <v>3</v>
      </c>
      <c r="C23" s="46">
        <v>0</v>
      </c>
      <c r="D23" s="36">
        <f t="shared" si="3"/>
        <v>0</v>
      </c>
      <c r="E23" s="46">
        <v>3</v>
      </c>
      <c r="F23" s="46">
        <v>0</v>
      </c>
      <c r="G23" s="36">
        <f t="shared" si="4"/>
        <v>0</v>
      </c>
      <c r="H23" s="33">
        <v>-3</v>
      </c>
      <c r="I23" s="24"/>
      <c r="K23" s="28"/>
      <c r="L23" s="30"/>
      <c r="M23" s="30"/>
    </row>
    <row r="24" spans="1:13">
      <c r="A24" s="10" t="s">
        <v>33</v>
      </c>
      <c r="B24" s="36"/>
      <c r="C24" s="36"/>
      <c r="D24" s="36"/>
      <c r="E24" s="46">
        <f>97476+1128+1283</f>
        <v>99887</v>
      </c>
      <c r="F24" s="46">
        <v>73501</v>
      </c>
      <c r="G24" s="36">
        <f t="shared" si="4"/>
        <v>99887</v>
      </c>
      <c r="H24" s="24"/>
      <c r="I24" s="24"/>
      <c r="K24" s="28"/>
      <c r="L24" s="30"/>
      <c r="M24" s="30"/>
    </row>
    <row r="25" spans="1:13" s="5" customFormat="1" ht="15.75">
      <c r="A25" s="8" t="s">
        <v>34</v>
      </c>
      <c r="B25" s="32">
        <f t="shared" ref="B25:G25" si="5">B5-B11</f>
        <v>-171069</v>
      </c>
      <c r="C25" s="32">
        <f t="shared" si="5"/>
        <v>-40484</v>
      </c>
      <c r="D25" s="32">
        <f t="shared" si="5"/>
        <v>-171120</v>
      </c>
      <c r="E25" s="32">
        <f t="shared" si="5"/>
        <v>-157138</v>
      </c>
      <c r="F25" s="32">
        <f t="shared" si="5"/>
        <v>-38962</v>
      </c>
      <c r="G25" s="32">
        <f t="shared" si="5"/>
        <v>-164214</v>
      </c>
      <c r="H25" s="24">
        <f>SUM(H12:H23)</f>
        <v>-280713</v>
      </c>
      <c r="I25" s="24"/>
      <c r="K25" s="28"/>
      <c r="L25" s="30"/>
      <c r="M25" s="30"/>
    </row>
    <row r="26" spans="1:13" s="5" customFormat="1" ht="34.5" customHeight="1">
      <c r="A26" s="11" t="s">
        <v>35</v>
      </c>
      <c r="B26" s="32">
        <f t="shared" ref="B26:G26" si="6">B29+B27-B28</f>
        <v>171069</v>
      </c>
      <c r="C26" s="32">
        <f t="shared" si="6"/>
        <v>40484</v>
      </c>
      <c r="D26" s="32">
        <f t="shared" si="6"/>
        <v>171120</v>
      </c>
      <c r="E26" s="32">
        <f t="shared" si="6"/>
        <v>157138</v>
      </c>
      <c r="F26" s="32">
        <f t="shared" si="6"/>
        <v>38962</v>
      </c>
      <c r="G26" s="32">
        <f t="shared" si="6"/>
        <v>164214</v>
      </c>
      <c r="H26" s="24"/>
      <c r="I26" s="24"/>
      <c r="K26" s="29"/>
      <c r="L26" s="31"/>
      <c r="M26" s="31"/>
    </row>
    <row r="27" spans="1:13" ht="60">
      <c r="A27" s="10" t="s">
        <v>36</v>
      </c>
      <c r="B27" s="4">
        <v>68000</v>
      </c>
      <c r="C27" s="4">
        <v>0</v>
      </c>
      <c r="D27" s="4">
        <v>103000</v>
      </c>
      <c r="E27" s="4">
        <v>68000</v>
      </c>
      <c r="F27" s="4"/>
      <c r="G27" s="4">
        <f>70000+33000</f>
        <v>103000</v>
      </c>
      <c r="H27" s="24"/>
      <c r="I27" s="24"/>
    </row>
    <row r="28" spans="1:13" ht="63" customHeight="1">
      <c r="A28" s="10" t="s">
        <v>37</v>
      </c>
      <c r="B28" s="4">
        <v>20000</v>
      </c>
      <c r="C28" s="4">
        <v>0</v>
      </c>
      <c r="D28" s="4"/>
      <c r="E28" s="4">
        <v>20000</v>
      </c>
      <c r="F28" s="4"/>
      <c r="G28" s="4">
        <v>0</v>
      </c>
      <c r="H28" s="24"/>
      <c r="I28" s="24"/>
    </row>
    <row r="29" spans="1:13" ht="30">
      <c r="A29" s="10" t="s">
        <v>38</v>
      </c>
      <c r="B29" s="4">
        <f t="shared" ref="B29:G29" si="7">-B30+B31</f>
        <v>123069</v>
      </c>
      <c r="C29" s="4">
        <f t="shared" si="7"/>
        <v>40484</v>
      </c>
      <c r="D29" s="4">
        <f t="shared" si="7"/>
        <v>68120</v>
      </c>
      <c r="E29" s="4">
        <f t="shared" si="7"/>
        <v>109138</v>
      </c>
      <c r="F29" s="4">
        <f t="shared" si="7"/>
        <v>38962</v>
      </c>
      <c r="G29" s="4">
        <f t="shared" si="7"/>
        <v>61214</v>
      </c>
      <c r="H29" s="24"/>
      <c r="I29" s="24"/>
    </row>
    <row r="30" spans="1:13" ht="45">
      <c r="A30" s="10" t="s">
        <v>39</v>
      </c>
      <c r="B30" s="4">
        <f t="shared" ref="B30:G30" si="8">B5+B27</f>
        <v>2363398</v>
      </c>
      <c r="C30" s="4">
        <f t="shared" si="8"/>
        <v>1570684</v>
      </c>
      <c r="D30" s="4">
        <f t="shared" si="8"/>
        <v>2117634</v>
      </c>
      <c r="E30" s="4">
        <f t="shared" si="8"/>
        <v>2270468</v>
      </c>
      <c r="F30" s="4">
        <f t="shared" si="8"/>
        <v>1493724</v>
      </c>
      <c r="G30" s="4">
        <f t="shared" si="8"/>
        <v>2017679</v>
      </c>
      <c r="H30" s="24"/>
      <c r="I30" s="24"/>
    </row>
    <row r="31" spans="1:13" ht="45">
      <c r="A31" s="10" t="s">
        <v>40</v>
      </c>
      <c r="B31" s="4">
        <f t="shared" ref="B31:G31" si="9">B11+B28</f>
        <v>2486467</v>
      </c>
      <c r="C31" s="4">
        <f t="shared" si="9"/>
        <v>1611168</v>
      </c>
      <c r="D31" s="4">
        <f t="shared" si="9"/>
        <v>2185754</v>
      </c>
      <c r="E31" s="4">
        <f t="shared" si="9"/>
        <v>2379606</v>
      </c>
      <c r="F31" s="4">
        <f t="shared" si="9"/>
        <v>1532686</v>
      </c>
      <c r="G31" s="4">
        <f t="shared" si="9"/>
        <v>2078893</v>
      </c>
      <c r="H31" s="24"/>
      <c r="I31" s="24"/>
    </row>
    <row r="32" spans="1:13">
      <c r="A32" s="6" t="s">
        <v>41</v>
      </c>
      <c r="B32" s="12"/>
      <c r="C32" s="12"/>
      <c r="D32" s="12"/>
      <c r="E32" s="12"/>
      <c r="F32" s="12"/>
      <c r="G32" s="12"/>
      <c r="H32" s="24"/>
      <c r="I32" s="24"/>
    </row>
    <row r="33" spans="1:9" ht="30">
      <c r="A33" s="10" t="s">
        <v>38</v>
      </c>
      <c r="B33" s="4">
        <f t="shared" ref="B33:G33" si="10">B34-B35</f>
        <v>123069</v>
      </c>
      <c r="C33" s="4">
        <f t="shared" si="10"/>
        <v>40484</v>
      </c>
      <c r="D33" s="4">
        <f t="shared" si="10"/>
        <v>68120</v>
      </c>
      <c r="E33" s="4">
        <f t="shared" si="10"/>
        <v>109138</v>
      </c>
      <c r="F33" s="4">
        <f t="shared" si="10"/>
        <v>38962</v>
      </c>
      <c r="G33" s="4">
        <f t="shared" si="10"/>
        <v>61214</v>
      </c>
      <c r="H33" s="24"/>
      <c r="I33" s="24"/>
    </row>
    <row r="34" spans="1:9">
      <c r="A34" s="10" t="s">
        <v>42</v>
      </c>
      <c r="B34" s="4">
        <v>123069</v>
      </c>
      <c r="C34" s="4">
        <v>124270</v>
      </c>
      <c r="D34" s="4">
        <v>124270</v>
      </c>
      <c r="E34" s="4">
        <v>109138</v>
      </c>
      <c r="F34" s="4">
        <v>109216</v>
      </c>
      <c r="G34" s="4">
        <v>109216</v>
      </c>
      <c r="H34" s="24"/>
      <c r="I34" s="24"/>
    </row>
    <row r="35" spans="1:9">
      <c r="A35" s="10" t="s">
        <v>43</v>
      </c>
      <c r="B35" s="4">
        <f t="shared" ref="B35:G35" si="11">B34+B5-B11+B27-B28</f>
        <v>0</v>
      </c>
      <c r="C35" s="4">
        <f t="shared" si="11"/>
        <v>83786</v>
      </c>
      <c r="D35" s="4">
        <f t="shared" si="11"/>
        <v>56150</v>
      </c>
      <c r="E35" s="4">
        <f t="shared" si="11"/>
        <v>0</v>
      </c>
      <c r="F35" s="4">
        <f t="shared" si="11"/>
        <v>70254</v>
      </c>
      <c r="G35" s="4">
        <f t="shared" si="11"/>
        <v>48002</v>
      </c>
      <c r="H35" s="24">
        <f>-120000-9719-22324</f>
        <v>-152043</v>
      </c>
      <c r="I35" s="24">
        <f>G35+H35</f>
        <v>-104041</v>
      </c>
    </row>
    <row r="36" spans="1:9">
      <c r="B36" s="12"/>
      <c r="C36" s="12"/>
      <c r="D36" s="12"/>
      <c r="E36" s="12"/>
      <c r="F36" s="12"/>
      <c r="G36" s="12"/>
    </row>
    <row r="37" spans="1:9">
      <c r="B37" s="12"/>
      <c r="C37" s="12"/>
      <c r="D37" s="12"/>
      <c r="E37" s="12"/>
      <c r="F37" s="12"/>
      <c r="G37" s="12"/>
    </row>
    <row r="38" spans="1:9">
      <c r="B38" s="12"/>
      <c r="C38" s="12"/>
      <c r="D38" s="12"/>
      <c r="E38" s="12"/>
      <c r="F38" s="12"/>
      <c r="G38" s="12"/>
    </row>
    <row r="39" spans="1:9">
      <c r="B39" s="12"/>
      <c r="C39" s="12"/>
      <c r="D39" s="12"/>
      <c r="E39" s="12"/>
      <c r="F39" s="12"/>
      <c r="G39" s="12"/>
    </row>
    <row r="40" spans="1:9">
      <c r="B40" s="12"/>
      <c r="C40" s="12"/>
      <c r="D40" s="12"/>
      <c r="E40" s="12"/>
      <c r="F40" s="12"/>
      <c r="G40" s="12"/>
    </row>
    <row r="41" spans="1:9">
      <c r="B41" s="12"/>
      <c r="C41" s="12"/>
      <c r="D41" s="12"/>
      <c r="E41" s="12"/>
      <c r="F41" s="12"/>
      <c r="G41" s="12"/>
    </row>
    <row r="42" spans="1:9">
      <c r="B42" s="12"/>
      <c r="C42" s="12"/>
      <c r="D42" s="12"/>
      <c r="E42" s="12"/>
      <c r="F42" s="12"/>
      <c r="G42" s="12"/>
    </row>
    <row r="43" spans="1:9">
      <c r="B43" s="12"/>
      <c r="C43" s="12"/>
      <c r="D43" s="12"/>
      <c r="E43" s="12"/>
      <c r="F43" s="12"/>
      <c r="G43" s="12"/>
    </row>
    <row r="44" spans="1:9">
      <c r="B44" s="12"/>
      <c r="C44" s="12"/>
      <c r="D44" s="12"/>
      <c r="E44" s="12"/>
      <c r="F44" s="12"/>
      <c r="G44" s="12"/>
    </row>
    <row r="45" spans="1:9">
      <c r="B45" s="12"/>
      <c r="C45" s="12"/>
      <c r="D45" s="12"/>
      <c r="E45" s="12"/>
      <c r="F45" s="12"/>
      <c r="G45" s="12"/>
    </row>
    <row r="46" spans="1:9">
      <c r="B46" s="12"/>
      <c r="C46" s="12"/>
      <c r="D46" s="12"/>
      <c r="E46" s="12"/>
      <c r="F46" s="12"/>
      <c r="G46" s="12"/>
    </row>
    <row r="47" spans="1:9">
      <c r="B47" s="12"/>
      <c r="C47" s="12"/>
      <c r="D47" s="12"/>
      <c r="E47" s="12"/>
      <c r="F47" s="12"/>
      <c r="G47" s="12"/>
    </row>
    <row r="48" spans="1:9">
      <c r="B48" s="12"/>
      <c r="C48" s="12"/>
      <c r="D48" s="12"/>
      <c r="E48" s="12"/>
      <c r="F48" s="12"/>
      <c r="G48" s="12"/>
    </row>
    <row r="49" spans="2:7">
      <c r="B49" s="12"/>
      <c r="C49" s="12"/>
      <c r="D49" s="12"/>
      <c r="E49" s="12"/>
      <c r="F49" s="12"/>
      <c r="G49" s="12"/>
    </row>
    <row r="50" spans="2:7">
      <c r="B50" s="12"/>
      <c r="C50" s="12"/>
      <c r="D50" s="12"/>
      <c r="E50" s="12"/>
      <c r="F50" s="12"/>
      <c r="G50" s="12"/>
    </row>
    <row r="51" spans="2:7">
      <c r="B51" s="12"/>
      <c r="C51" s="12"/>
      <c r="D51" s="12"/>
      <c r="E51" s="12"/>
      <c r="F51" s="12"/>
      <c r="G51" s="12"/>
    </row>
    <row r="52" spans="2:7">
      <c r="B52" s="12"/>
      <c r="C52" s="12"/>
      <c r="D52" s="12"/>
      <c r="E52" s="12"/>
      <c r="F52" s="12"/>
      <c r="G52" s="12"/>
    </row>
    <row r="53" spans="2:7">
      <c r="B53" s="12"/>
      <c r="C53" s="12"/>
      <c r="D53" s="12"/>
      <c r="E53" s="12"/>
      <c r="F53" s="12"/>
      <c r="G53" s="12"/>
    </row>
    <row r="54" spans="2:7">
      <c r="B54" s="12"/>
      <c r="C54" s="12"/>
      <c r="D54" s="12"/>
      <c r="E54" s="12"/>
      <c r="F54" s="12"/>
      <c r="G54" s="12"/>
    </row>
    <row r="55" spans="2:7">
      <c r="B55" s="12"/>
      <c r="C55" s="12"/>
      <c r="D55" s="12"/>
      <c r="E55" s="12"/>
      <c r="F55" s="12"/>
      <c r="G55" s="12"/>
    </row>
    <row r="56" spans="2:7">
      <c r="B56" s="12"/>
      <c r="C56" s="12"/>
      <c r="D56" s="12"/>
      <c r="E56" s="12"/>
      <c r="F56" s="12"/>
      <c r="G56" s="12"/>
    </row>
    <row r="57" spans="2:7">
      <c r="B57" s="12"/>
      <c r="C57" s="12"/>
      <c r="D57" s="12"/>
      <c r="E57" s="12"/>
      <c r="F57" s="12"/>
      <c r="G57" s="12"/>
    </row>
    <row r="58" spans="2:7">
      <c r="B58" s="12"/>
      <c r="C58" s="12"/>
      <c r="D58" s="12"/>
      <c r="E58" s="12"/>
      <c r="F58" s="12"/>
      <c r="G58" s="12"/>
    </row>
    <row r="59" spans="2:7">
      <c r="B59" s="12"/>
      <c r="C59" s="12"/>
      <c r="D59" s="12"/>
      <c r="E59" s="12"/>
      <c r="F59" s="12"/>
      <c r="G59" s="12"/>
    </row>
    <row r="60" spans="2:7">
      <c r="B60" s="12"/>
      <c r="C60" s="12"/>
      <c r="D60" s="12"/>
      <c r="E60" s="12"/>
      <c r="F60" s="12"/>
      <c r="G60" s="12"/>
    </row>
    <row r="61" spans="2:7">
      <c r="B61" s="12"/>
      <c r="C61" s="12"/>
      <c r="D61" s="12"/>
      <c r="E61" s="12"/>
      <c r="F61" s="12"/>
      <c r="G61" s="12"/>
    </row>
    <row r="62" spans="2:7">
      <c r="B62" s="12"/>
      <c r="C62" s="12"/>
      <c r="D62" s="12"/>
      <c r="E62" s="12"/>
      <c r="F62" s="12"/>
      <c r="G62" s="12"/>
    </row>
    <row r="63" spans="2:7">
      <c r="B63" s="12"/>
      <c r="C63" s="12"/>
      <c r="D63" s="12"/>
      <c r="E63" s="12"/>
      <c r="F63" s="12"/>
      <c r="G63" s="12"/>
    </row>
    <row r="64" spans="2:7">
      <c r="B64" s="12"/>
      <c r="C64" s="12"/>
      <c r="D64" s="12"/>
      <c r="E64" s="12"/>
      <c r="F64" s="12"/>
      <c r="G64" s="12"/>
    </row>
    <row r="65" spans="2:7">
      <c r="B65" s="12"/>
      <c r="C65" s="12"/>
      <c r="D65" s="12"/>
      <c r="E65" s="12"/>
      <c r="F65" s="12"/>
      <c r="G65" s="12"/>
    </row>
    <row r="66" spans="2:7">
      <c r="B66" s="12"/>
      <c r="C66" s="12"/>
      <c r="D66" s="12"/>
      <c r="E66" s="12"/>
      <c r="F66" s="12"/>
      <c r="G66" s="12"/>
    </row>
    <row r="67" spans="2:7">
      <c r="B67" s="12"/>
      <c r="C67" s="12"/>
      <c r="D67" s="12"/>
      <c r="E67" s="12"/>
      <c r="F67" s="12"/>
      <c r="G67" s="12"/>
    </row>
    <row r="68" spans="2:7">
      <c r="B68" s="12"/>
      <c r="C68" s="12"/>
      <c r="D68" s="12"/>
      <c r="E68" s="12"/>
      <c r="F68" s="12"/>
      <c r="G68" s="12"/>
    </row>
    <row r="69" spans="2:7">
      <c r="B69" s="12"/>
      <c r="C69" s="12"/>
      <c r="D69" s="12"/>
      <c r="E69" s="12"/>
      <c r="F69" s="12"/>
      <c r="G69" s="12"/>
    </row>
    <row r="70" spans="2:7">
      <c r="B70" s="12"/>
      <c r="C70" s="12"/>
      <c r="D70" s="12"/>
      <c r="E70" s="12"/>
      <c r="F70" s="12"/>
      <c r="G70" s="12"/>
    </row>
    <row r="71" spans="2:7">
      <c r="B71" s="12"/>
      <c r="C71" s="12"/>
      <c r="D71" s="12"/>
      <c r="E71" s="12"/>
      <c r="F71" s="12"/>
      <c r="G71" s="12"/>
    </row>
    <row r="72" spans="2:7">
      <c r="B72" s="12"/>
      <c r="C72" s="12"/>
      <c r="D72" s="12"/>
      <c r="E72" s="12"/>
      <c r="F72" s="12"/>
      <c r="G72" s="12"/>
    </row>
    <row r="73" spans="2:7">
      <c r="B73" s="12"/>
      <c r="C73" s="12"/>
      <c r="D73" s="12"/>
      <c r="E73" s="12"/>
      <c r="F73" s="12"/>
      <c r="G73" s="12"/>
    </row>
    <row r="74" spans="2:7">
      <c r="B74" s="12"/>
      <c r="C74" s="12"/>
      <c r="D74" s="12"/>
      <c r="E74" s="12"/>
      <c r="F74" s="12"/>
      <c r="G74" s="12"/>
    </row>
    <row r="75" spans="2:7">
      <c r="B75" s="12"/>
      <c r="C75" s="12"/>
      <c r="D75" s="12"/>
      <c r="E75" s="12"/>
      <c r="F75" s="12"/>
      <c r="G75" s="12"/>
    </row>
    <row r="76" spans="2:7">
      <c r="B76" s="12"/>
      <c r="C76" s="12"/>
      <c r="D76" s="12"/>
      <c r="E76" s="12"/>
      <c r="F76" s="12"/>
      <c r="G76" s="12"/>
    </row>
    <row r="77" spans="2:7">
      <c r="B77" s="12"/>
      <c r="C77" s="12"/>
      <c r="D77" s="12"/>
      <c r="E77" s="12"/>
      <c r="F77" s="12"/>
      <c r="G77" s="12"/>
    </row>
    <row r="78" spans="2:7">
      <c r="B78" s="12"/>
      <c r="C78" s="12"/>
      <c r="D78" s="12"/>
      <c r="E78" s="12"/>
      <c r="F78" s="12"/>
      <c r="G78" s="12"/>
    </row>
    <row r="79" spans="2:7">
      <c r="B79" s="12"/>
      <c r="C79" s="12"/>
      <c r="D79" s="12"/>
      <c r="E79" s="12"/>
      <c r="F79" s="12"/>
      <c r="G79" s="12"/>
    </row>
    <row r="80" spans="2:7">
      <c r="B80" s="12"/>
      <c r="C80" s="12"/>
      <c r="D80" s="12"/>
      <c r="E80" s="12"/>
      <c r="F80" s="12"/>
      <c r="G80" s="12"/>
    </row>
    <row r="81" spans="2:7">
      <c r="B81" s="12"/>
      <c r="C81" s="12"/>
      <c r="D81" s="12"/>
      <c r="E81" s="12"/>
      <c r="F81" s="12"/>
      <c r="G81" s="12"/>
    </row>
    <row r="82" spans="2:7">
      <c r="B82" s="12"/>
      <c r="C82" s="12"/>
      <c r="D82" s="12"/>
      <c r="E82" s="12"/>
      <c r="F82" s="12"/>
      <c r="G82" s="12"/>
    </row>
    <row r="83" spans="2:7">
      <c r="B83" s="12"/>
      <c r="C83" s="12"/>
      <c r="D83" s="12"/>
      <c r="E83" s="12"/>
      <c r="F83" s="12"/>
      <c r="G83" s="12"/>
    </row>
    <row r="84" spans="2:7">
      <c r="B84" s="12"/>
      <c r="C84" s="12"/>
      <c r="D84" s="12"/>
      <c r="E84" s="12"/>
      <c r="F84" s="12"/>
      <c r="G84" s="12"/>
    </row>
    <row r="85" spans="2:7">
      <c r="B85" s="12"/>
      <c r="C85" s="12"/>
      <c r="D85" s="12"/>
      <c r="E85" s="12"/>
      <c r="F85" s="12"/>
      <c r="G85" s="12"/>
    </row>
    <row r="86" spans="2:7">
      <c r="B86" s="12"/>
      <c r="C86" s="12"/>
      <c r="D86" s="12"/>
      <c r="E86" s="12"/>
      <c r="F86" s="12"/>
      <c r="G86" s="12"/>
    </row>
    <row r="87" spans="2:7">
      <c r="B87" s="12"/>
      <c r="C87" s="12"/>
      <c r="D87" s="12"/>
      <c r="E87" s="12"/>
      <c r="F87" s="12"/>
      <c r="G87" s="12"/>
    </row>
  </sheetData>
  <mergeCells count="1">
    <mergeCell ref="A1:G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 Ю.С.</dc:creator>
  <cp:lastModifiedBy>Userrfu</cp:lastModifiedBy>
  <cp:lastPrinted>2016-11-13T08:47:36Z</cp:lastPrinted>
  <dcterms:created xsi:type="dcterms:W3CDTF">2010-11-13T09:20:15Z</dcterms:created>
  <dcterms:modified xsi:type="dcterms:W3CDTF">2016-11-13T08:58:33Z</dcterms:modified>
</cp:coreProperties>
</file>