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9405"/>
  </bookViews>
  <sheets>
    <sheet name="кроме мун зад" sheetId="1" r:id="rId1"/>
    <sheet name="мун зад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30" i="2"/>
  <c r="B30"/>
  <c r="A30"/>
  <c r="A33" s="1"/>
  <c r="A36" s="1"/>
  <c r="C27"/>
  <c r="B27"/>
  <c r="B32" s="1"/>
  <c r="B35" s="1"/>
  <c r="A27"/>
  <c r="C22" i="1"/>
  <c r="D22"/>
  <c r="B22"/>
  <c r="B6" i="2"/>
  <c r="B3"/>
  <c r="C32"/>
  <c r="A32"/>
  <c r="A3"/>
  <c r="A6"/>
  <c r="C15"/>
  <c r="B15"/>
  <c r="A15"/>
  <c r="B22"/>
  <c r="A22"/>
  <c r="B25"/>
  <c r="A25"/>
  <c r="A35" s="1"/>
  <c r="C24"/>
  <c r="C26"/>
  <c r="C25" s="1"/>
  <c r="C22"/>
  <c r="B18"/>
  <c r="A18"/>
  <c r="C20"/>
  <c r="C18"/>
  <c r="C16"/>
  <c r="C13"/>
  <c r="C12" s="1"/>
  <c r="B12"/>
  <c r="A12"/>
  <c r="C11"/>
  <c r="C9" s="1"/>
  <c r="B9"/>
  <c r="A9"/>
  <c r="C8"/>
  <c r="C5"/>
  <c r="C3" s="1"/>
  <c r="D7" i="1"/>
  <c r="D2" s="1"/>
  <c r="C7"/>
  <c r="B7"/>
  <c r="B2" s="1"/>
  <c r="C2"/>
  <c r="C35" i="2" l="1"/>
  <c r="C33"/>
  <c r="C36" s="1"/>
  <c r="B33"/>
  <c r="B36" s="1"/>
</calcChain>
</file>

<file path=xl/sharedStrings.xml><?xml version="1.0" encoding="utf-8"?>
<sst xmlns="http://schemas.openxmlformats.org/spreadsheetml/2006/main" count="192" uniqueCount="71">
  <si>
    <t>Муниципальная программ «Развитие культуры» на 2014 - 2016 годы</t>
  </si>
  <si>
    <t>Сохранение материального и нематериального культурного  наследия библиотек района</t>
  </si>
  <si>
    <t>Проведение районных мероприятий, фестивалей, выставок, конкурсов</t>
  </si>
  <si>
    <t xml:space="preserve">Оснащение муниципальных музеев и библиотек компьютерным оборудованием и программным обеспечением, в том числе для ведения электронного каталога </t>
  </si>
  <si>
    <t>Приобретение основных средств и материальных запасов для осуществления видов деятельности бюджетных   учреждений культуры</t>
  </si>
  <si>
    <t>Капитальный ремонт и реконструкция зданий и помещений муниципальных учреждений культуры и образовательных учреждений в области культуры, выполнение мероприятий по повышению пожарной  и террористической безопасности учреждений, осуществляемых в процессе капитального ремонта и реконструкции зданий и помещений</t>
  </si>
  <si>
    <t xml:space="preserve">Обустройство прилегающей территории МБУК "Богучанский межпоселенческий районный Дом культуры "Янтарь"" </t>
  </si>
  <si>
    <t>856</t>
  </si>
  <si>
    <t>0702</t>
  </si>
  <si>
    <t>053Б000</t>
  </si>
  <si>
    <t>611</t>
  </si>
  <si>
    <t>053Б100</t>
  </si>
  <si>
    <t>0801</t>
  </si>
  <si>
    <t>051Б000</t>
  </si>
  <si>
    <t>051Б100</t>
  </si>
  <si>
    <t>052Б000</t>
  </si>
  <si>
    <t>052Б100</t>
  </si>
  <si>
    <t>кбк</t>
  </si>
  <si>
    <t>тыс. руб.</t>
  </si>
  <si>
    <t>музей</t>
  </si>
  <si>
    <t>музей мин</t>
  </si>
  <si>
    <t>ДШИ</t>
  </si>
  <si>
    <t>ДШИ мин</t>
  </si>
  <si>
    <t>библ</t>
  </si>
  <si>
    <t>библ мин</t>
  </si>
  <si>
    <t>янтарь</t>
  </si>
  <si>
    <t>янтарь мин</t>
  </si>
  <si>
    <t>кроме того ДК Хребтовый (добавить к янтарю)</t>
  </si>
  <si>
    <t>ДК Хре</t>
  </si>
  <si>
    <t>ДК Хре мин</t>
  </si>
  <si>
    <t>кроме того полномочия Октябрьский</t>
  </si>
  <si>
    <t>052Ч003</t>
  </si>
  <si>
    <t>052Ч103</t>
  </si>
  <si>
    <t>кроме того полномочия Таежный</t>
  </si>
  <si>
    <t>Окт</t>
  </si>
  <si>
    <t>Окт мин</t>
  </si>
  <si>
    <t>Тае ДК</t>
  </si>
  <si>
    <t>Тае ДК мин</t>
  </si>
  <si>
    <t>Тае библ</t>
  </si>
  <si>
    <t>Тае библ мин</t>
  </si>
  <si>
    <t>051Ч003</t>
  </si>
  <si>
    <t>051Ч103</t>
  </si>
  <si>
    <t>Содержание казенного учреждения</t>
  </si>
  <si>
    <t>всего по муниципальной программе (в рублях):</t>
  </si>
  <si>
    <t>Окт мол</t>
  </si>
  <si>
    <t>052Ч503</t>
  </si>
  <si>
    <t>Тае ДК мол</t>
  </si>
  <si>
    <t>053Б500</t>
  </si>
  <si>
    <t>ДШИ мол</t>
  </si>
  <si>
    <t>библ мол</t>
  </si>
  <si>
    <t>051Б500</t>
  </si>
  <si>
    <t>янтарь мол</t>
  </si>
  <si>
    <t>052Б500</t>
  </si>
  <si>
    <t>0804</t>
  </si>
  <si>
    <t>111</t>
  </si>
  <si>
    <t>112</t>
  </si>
  <si>
    <t>244</t>
  </si>
  <si>
    <t>051Ф000</t>
  </si>
  <si>
    <t>612</t>
  </si>
  <si>
    <t>библ фонд</t>
  </si>
  <si>
    <t>модерн</t>
  </si>
  <si>
    <t>культ-мас мероприятия</t>
  </si>
  <si>
    <t>053Ф000</t>
  </si>
  <si>
    <t>осн ср-ва</t>
  </si>
  <si>
    <t>053Ц000</t>
  </si>
  <si>
    <t>кап</t>
  </si>
  <si>
    <t>830</t>
  </si>
  <si>
    <t>053Я001</t>
  </si>
  <si>
    <t>051Я053</t>
  </si>
  <si>
    <t>051Я052</t>
  </si>
  <si>
    <t>052Я052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</si>
</sst>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"/>
    <numFmt numFmtId="166" formatCode="#,##0.00000"/>
  </numFmts>
  <fonts count="8">
    <font>
      <sz val="11"/>
      <color theme="1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25">
    <xf numFmtId="0" fontId="0" fillId="0" borderId="0" xfId="0"/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/>
    <xf numFmtId="49" fontId="0" fillId="0" borderId="0" xfId="0" applyNumberFormat="1"/>
    <xf numFmtId="49" fontId="0" fillId="0" borderId="0" xfId="0" applyNumberFormat="1" applyFill="1" applyBorder="1"/>
    <xf numFmtId="164" fontId="4" fillId="0" borderId="1" xfId="1" applyNumberFormat="1" applyFont="1" applyFill="1" applyBorder="1" applyAlignment="1">
      <alignment wrapText="1"/>
    </xf>
    <xf numFmtId="164" fontId="5" fillId="0" borderId="1" xfId="0" applyNumberFormat="1" applyFont="1" applyFill="1" applyBorder="1"/>
    <xf numFmtId="4" fontId="0" fillId="0" borderId="0" xfId="0" applyNumberFormat="1"/>
    <xf numFmtId="4" fontId="3" fillId="0" borderId="0" xfId="0" applyNumberFormat="1" applyFont="1" applyFill="1" applyBorder="1"/>
    <xf numFmtId="0" fontId="3" fillId="0" borderId="0" xfId="0" applyFont="1" applyFill="1" applyBorder="1" applyAlignment="1">
      <alignment wrapText="1"/>
    </xf>
    <xf numFmtId="0" fontId="0" fillId="0" borderId="0" xfId="0" applyFill="1"/>
    <xf numFmtId="165" fontId="5" fillId="0" borderId="1" xfId="0" applyNumberFormat="1" applyFont="1" applyFill="1" applyBorder="1"/>
    <xf numFmtId="0" fontId="1" fillId="0" borderId="0" xfId="0" applyFont="1" applyFill="1"/>
    <xf numFmtId="165" fontId="0" fillId="0" borderId="0" xfId="0" applyNumberFormat="1" applyFill="1"/>
    <xf numFmtId="0" fontId="6" fillId="0" borderId="0" xfId="0" applyFont="1" applyFill="1"/>
    <xf numFmtId="4" fontId="0" fillId="0" borderId="0" xfId="0" applyNumberFormat="1" applyFill="1"/>
    <xf numFmtId="164" fontId="0" fillId="0" borderId="0" xfId="0" applyNumberFormat="1" applyFill="1"/>
    <xf numFmtId="49" fontId="0" fillId="2" borderId="0" xfId="0" applyNumberFormat="1" applyFill="1"/>
    <xf numFmtId="166" fontId="4" fillId="3" borderId="2" xfId="1" applyNumberFormat="1" applyFont="1" applyFill="1" applyBorder="1" applyAlignment="1">
      <alignment wrapText="1"/>
    </xf>
    <xf numFmtId="0" fontId="0" fillId="3" borderId="0" xfId="0" applyFill="1"/>
    <xf numFmtId="0" fontId="1" fillId="3" borderId="0" xfId="0" applyFont="1" applyFill="1"/>
    <xf numFmtId="165" fontId="4" fillId="3" borderId="1" xfId="1" applyNumberFormat="1" applyFont="1" applyFill="1" applyBorder="1" applyAlignment="1">
      <alignment wrapText="1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>
      <selection activeCell="C25" sqref="C25"/>
    </sheetView>
  </sheetViews>
  <sheetFormatPr defaultRowHeight="15"/>
  <cols>
    <col min="1" max="1" width="44" customWidth="1"/>
    <col min="2" max="2" width="14" customWidth="1"/>
    <col min="3" max="3" width="13.5703125" customWidth="1"/>
    <col min="4" max="4" width="15.140625" customWidth="1"/>
    <col min="5" max="9" width="9.140625" style="5"/>
  </cols>
  <sheetData>
    <row r="1" spans="1:8">
      <c r="B1">
        <v>14</v>
      </c>
      <c r="C1">
        <v>15</v>
      </c>
      <c r="D1">
        <v>16</v>
      </c>
    </row>
    <row r="2" spans="1:8" ht="26.25">
      <c r="A2" s="1" t="s">
        <v>0</v>
      </c>
      <c r="B2" s="2">
        <f>SUM(B3:B8)</f>
        <v>15444200</v>
      </c>
      <c r="C2" s="2">
        <f>SUM(C3:C8)</f>
        <v>11087700</v>
      </c>
      <c r="D2" s="2">
        <f>SUM(D3:D8)</f>
        <v>8817000</v>
      </c>
    </row>
    <row r="3" spans="1:8" ht="24.75">
      <c r="A3" s="3" t="s">
        <v>1</v>
      </c>
      <c r="B3" s="4">
        <v>880400</v>
      </c>
      <c r="C3" s="4">
        <v>924400</v>
      </c>
      <c r="D3" s="4">
        <v>924400</v>
      </c>
    </row>
    <row r="4" spans="1:8" ht="24.75">
      <c r="A4" s="3" t="s">
        <v>2</v>
      </c>
      <c r="B4" s="4">
        <v>1613200</v>
      </c>
      <c r="C4" s="4">
        <v>1693800</v>
      </c>
      <c r="D4" s="4">
        <v>1693800</v>
      </c>
    </row>
    <row r="5" spans="1:8" ht="48.75">
      <c r="A5" s="3" t="s">
        <v>3</v>
      </c>
      <c r="B5" s="4">
        <v>70000</v>
      </c>
      <c r="C5" s="4">
        <v>50000</v>
      </c>
      <c r="D5" s="4">
        <v>50000</v>
      </c>
    </row>
    <row r="6" spans="1:8" ht="36.75">
      <c r="A6" s="3" t="s">
        <v>4</v>
      </c>
      <c r="B6" s="4">
        <v>2000000</v>
      </c>
      <c r="C6" s="4">
        <v>2000000</v>
      </c>
      <c r="D6" s="4">
        <v>2000000</v>
      </c>
    </row>
    <row r="7" spans="1:8" ht="84.75">
      <c r="A7" s="3" t="s">
        <v>5</v>
      </c>
      <c r="B7" s="4">
        <f>8280600-2000000</f>
        <v>6280600</v>
      </c>
      <c r="C7" s="4">
        <f>8419500-2000000</f>
        <v>6419500</v>
      </c>
      <c r="D7" s="4">
        <f>6148800-2000000</f>
        <v>4148800</v>
      </c>
    </row>
    <row r="8" spans="1:8" ht="36.75">
      <c r="A8" s="3" t="s">
        <v>6</v>
      </c>
      <c r="B8" s="4">
        <v>4600000</v>
      </c>
      <c r="C8" s="4"/>
      <c r="D8" s="4"/>
      <c r="E8" s="5" t="s">
        <v>66</v>
      </c>
      <c r="F8" s="5" t="s">
        <v>12</v>
      </c>
      <c r="G8" s="5" t="s">
        <v>67</v>
      </c>
      <c r="H8" s="5" t="s">
        <v>56</v>
      </c>
    </row>
    <row r="10" spans="1:8">
      <c r="A10" s="11" t="s">
        <v>59</v>
      </c>
      <c r="B10" s="10">
        <v>246000</v>
      </c>
      <c r="C10">
        <v>246000</v>
      </c>
      <c r="D10">
        <v>246000</v>
      </c>
      <c r="E10" s="5" t="s">
        <v>7</v>
      </c>
      <c r="F10" s="5" t="s">
        <v>12</v>
      </c>
      <c r="G10" s="5" t="s">
        <v>57</v>
      </c>
      <c r="H10" s="5" t="s">
        <v>58</v>
      </c>
    </row>
    <row r="11" spans="1:8">
      <c r="A11" s="11" t="s">
        <v>60</v>
      </c>
      <c r="B11" s="10">
        <v>652420</v>
      </c>
      <c r="C11">
        <v>652420</v>
      </c>
      <c r="D11">
        <v>652420</v>
      </c>
      <c r="E11" s="5" t="s">
        <v>7</v>
      </c>
      <c r="F11" s="5" t="s">
        <v>12</v>
      </c>
      <c r="G11" s="19" t="s">
        <v>68</v>
      </c>
      <c r="H11" s="5" t="s">
        <v>58</v>
      </c>
    </row>
    <row r="12" spans="1:8">
      <c r="A12" s="11" t="s">
        <v>61</v>
      </c>
      <c r="B12" s="10">
        <v>206980</v>
      </c>
      <c r="C12">
        <v>250980</v>
      </c>
      <c r="D12">
        <v>250980</v>
      </c>
      <c r="E12" s="5" t="s">
        <v>7</v>
      </c>
      <c r="F12" s="5" t="s">
        <v>12</v>
      </c>
      <c r="G12" s="19" t="s">
        <v>69</v>
      </c>
      <c r="H12" s="5" t="s">
        <v>58</v>
      </c>
    </row>
    <row r="13" spans="1:8">
      <c r="B13" s="10">
        <v>21000</v>
      </c>
      <c r="C13">
        <v>21000</v>
      </c>
      <c r="D13">
        <v>21000</v>
      </c>
      <c r="E13" s="5" t="s">
        <v>7</v>
      </c>
      <c r="F13" s="5" t="s">
        <v>12</v>
      </c>
      <c r="G13" s="19" t="s">
        <v>69</v>
      </c>
      <c r="H13" s="5" t="s">
        <v>58</v>
      </c>
    </row>
    <row r="14" spans="1:8">
      <c r="B14" s="10">
        <v>1420100</v>
      </c>
      <c r="C14">
        <v>1261700</v>
      </c>
      <c r="D14">
        <v>1261700</v>
      </c>
      <c r="E14" s="5" t="s">
        <v>7</v>
      </c>
      <c r="F14" s="5" t="s">
        <v>12</v>
      </c>
      <c r="G14" s="19" t="s">
        <v>70</v>
      </c>
      <c r="H14" s="5" t="s">
        <v>58</v>
      </c>
    </row>
    <row r="15" spans="1:8">
      <c r="B15" s="10">
        <v>432100</v>
      </c>
      <c r="C15">
        <v>432100</v>
      </c>
      <c r="D15">
        <v>432100</v>
      </c>
      <c r="E15" s="5" t="s">
        <v>7</v>
      </c>
      <c r="F15" s="5" t="s">
        <v>8</v>
      </c>
      <c r="G15" s="19" t="s">
        <v>70</v>
      </c>
      <c r="H15" s="5" t="s">
        <v>58</v>
      </c>
    </row>
    <row r="16" spans="1:8">
      <c r="A16" t="s">
        <v>63</v>
      </c>
      <c r="B16" s="10">
        <v>70000</v>
      </c>
      <c r="C16">
        <v>50000</v>
      </c>
      <c r="D16">
        <v>50000</v>
      </c>
      <c r="E16" s="5" t="s">
        <v>7</v>
      </c>
      <c r="F16" s="5" t="s">
        <v>12</v>
      </c>
      <c r="G16" s="5" t="s">
        <v>62</v>
      </c>
      <c r="H16" s="5" t="s">
        <v>58</v>
      </c>
    </row>
    <row r="17" spans="1:8">
      <c r="B17" s="10">
        <v>1015000</v>
      </c>
      <c r="C17">
        <v>1254000</v>
      </c>
      <c r="D17">
        <v>1254000</v>
      </c>
      <c r="E17" s="5" t="s">
        <v>7</v>
      </c>
      <c r="F17" s="5" t="s">
        <v>12</v>
      </c>
      <c r="G17" s="5" t="s">
        <v>62</v>
      </c>
      <c r="H17" s="5" t="s">
        <v>58</v>
      </c>
    </row>
    <row r="18" spans="1:8">
      <c r="B18" s="10">
        <v>500000</v>
      </c>
      <c r="C18">
        <v>500000</v>
      </c>
      <c r="D18">
        <v>500000</v>
      </c>
      <c r="E18" s="5" t="s">
        <v>7</v>
      </c>
      <c r="F18" s="5" t="s">
        <v>8</v>
      </c>
      <c r="G18" s="5" t="s">
        <v>62</v>
      </c>
      <c r="H18" s="5" t="s">
        <v>58</v>
      </c>
    </row>
    <row r="19" spans="1:8">
      <c r="A19" t="s">
        <v>65</v>
      </c>
      <c r="B19" s="10">
        <v>1242000</v>
      </c>
      <c r="C19" s="10">
        <v>1242000</v>
      </c>
      <c r="D19" s="10">
        <v>1242000</v>
      </c>
      <c r="E19" s="5" t="s">
        <v>7</v>
      </c>
      <c r="F19" s="5" t="s">
        <v>12</v>
      </c>
      <c r="G19" s="5" t="s">
        <v>64</v>
      </c>
      <c r="H19" s="5" t="s">
        <v>58</v>
      </c>
    </row>
    <row r="20" spans="1:8">
      <c r="B20" s="10">
        <v>413500</v>
      </c>
      <c r="C20" s="10">
        <v>413500</v>
      </c>
      <c r="D20" s="10">
        <v>413500</v>
      </c>
      <c r="E20" s="5" t="s">
        <v>7</v>
      </c>
      <c r="F20" s="5" t="s">
        <v>12</v>
      </c>
      <c r="G20" s="5" t="s">
        <v>64</v>
      </c>
      <c r="H20" s="5" t="s">
        <v>58</v>
      </c>
    </row>
    <row r="21" spans="1:8">
      <c r="B21" s="10">
        <v>4625100</v>
      </c>
      <c r="C21">
        <v>4764000</v>
      </c>
      <c r="D21">
        <v>2493300</v>
      </c>
      <c r="E21" s="5" t="s">
        <v>7</v>
      </c>
      <c r="F21" s="5" t="s">
        <v>8</v>
      </c>
      <c r="G21" s="5" t="s">
        <v>64</v>
      </c>
      <c r="H21" s="5" t="s">
        <v>58</v>
      </c>
    </row>
    <row r="22" spans="1:8">
      <c r="B22" s="9">
        <f>SUM(B8:B21)</f>
        <v>15444200</v>
      </c>
      <c r="C22" s="9">
        <f>SUM(C8:C21)</f>
        <v>11087700</v>
      </c>
      <c r="D22" s="9">
        <f>SUM(D8:D21)</f>
        <v>8817000</v>
      </c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="60" zoomScaleNormal="100" workbookViewId="0">
      <selection sqref="A1:H36"/>
    </sheetView>
  </sheetViews>
  <sheetFormatPr defaultRowHeight="15"/>
  <cols>
    <col min="1" max="1" width="16.28515625" style="12" bestFit="1" customWidth="1"/>
    <col min="2" max="2" width="17.7109375" style="12" customWidth="1"/>
    <col min="3" max="3" width="17.85546875" style="12" customWidth="1"/>
    <col min="4" max="4" width="8.7109375" customWidth="1"/>
    <col min="8" max="8" width="13.28515625" customWidth="1"/>
  </cols>
  <sheetData>
    <row r="1" spans="1:8">
      <c r="A1" s="12" t="s">
        <v>18</v>
      </c>
    </row>
    <row r="2" spans="1:8">
      <c r="A2" s="12">
        <v>14</v>
      </c>
      <c r="B2" s="12">
        <v>15</v>
      </c>
      <c r="C2" s="12">
        <v>16</v>
      </c>
      <c r="D2" s="24" t="s">
        <v>17</v>
      </c>
      <c r="E2" s="24"/>
      <c r="F2" s="24"/>
      <c r="G2" s="24"/>
    </row>
    <row r="3" spans="1:8">
      <c r="A3" s="7">
        <f>32518.2-A5+148</f>
        <v>31142.400000000001</v>
      </c>
      <c r="B3" s="13">
        <f>33839.4-B5+159.4-0.049</f>
        <v>32418.551000000003</v>
      </c>
      <c r="C3" s="13">
        <f>33839.4-C5+159.4-0.049</f>
        <v>32418.551000000003</v>
      </c>
      <c r="D3" s="5" t="s">
        <v>7</v>
      </c>
      <c r="E3" s="5" t="s">
        <v>8</v>
      </c>
      <c r="F3" s="5" t="s">
        <v>9</v>
      </c>
      <c r="G3" s="5" t="s">
        <v>10</v>
      </c>
      <c r="H3" s="6" t="s">
        <v>21</v>
      </c>
    </row>
    <row r="4" spans="1:8">
      <c r="A4" s="7">
        <v>276.2</v>
      </c>
      <c r="B4" s="8">
        <v>286.39999999999998</v>
      </c>
      <c r="C4" s="8">
        <v>286.39999999999998</v>
      </c>
      <c r="D4" s="5" t="s">
        <v>7</v>
      </c>
      <c r="E4" s="5" t="s">
        <v>8</v>
      </c>
      <c r="F4" s="5" t="s">
        <v>47</v>
      </c>
      <c r="G4" s="5" t="s">
        <v>10</v>
      </c>
      <c r="H4" s="6" t="s">
        <v>48</v>
      </c>
    </row>
    <row r="5" spans="1:8">
      <c r="A5" s="7">
        <v>1523.8</v>
      </c>
      <c r="B5" s="8">
        <v>1580.2</v>
      </c>
      <c r="C5" s="8">
        <f>B5</f>
        <v>1580.2</v>
      </c>
      <c r="D5" s="5" t="s">
        <v>7</v>
      </c>
      <c r="E5" s="5" t="s">
        <v>8</v>
      </c>
      <c r="F5" s="5" t="s">
        <v>11</v>
      </c>
      <c r="G5" s="5" t="s">
        <v>10</v>
      </c>
      <c r="H5" s="6" t="s">
        <v>22</v>
      </c>
    </row>
    <row r="6" spans="1:8">
      <c r="A6" s="7">
        <f>25712.5-A8+563</f>
        <v>25326.2</v>
      </c>
      <c r="B6" s="13">
        <f>26808.3-B8+606.2-0.018</f>
        <v>26429.982</v>
      </c>
      <c r="C6" s="13">
        <v>26429.982</v>
      </c>
      <c r="D6" s="5" t="s">
        <v>7</v>
      </c>
      <c r="E6" s="5" t="s">
        <v>12</v>
      </c>
      <c r="F6" s="5" t="s">
        <v>13</v>
      </c>
      <c r="G6" s="5" t="s">
        <v>10</v>
      </c>
      <c r="H6" s="6" t="s">
        <v>23</v>
      </c>
    </row>
    <row r="7" spans="1:8">
      <c r="A7" s="7">
        <v>73</v>
      </c>
      <c r="B7" s="8">
        <v>75.7</v>
      </c>
      <c r="C7" s="8">
        <v>75.7</v>
      </c>
      <c r="D7" s="5" t="s">
        <v>7</v>
      </c>
      <c r="E7" s="5" t="s">
        <v>12</v>
      </c>
      <c r="F7" s="5" t="s">
        <v>50</v>
      </c>
      <c r="G7" s="5" t="s">
        <v>10</v>
      </c>
      <c r="H7" s="6" t="s">
        <v>49</v>
      </c>
    </row>
    <row r="8" spans="1:8">
      <c r="A8" s="7">
        <v>949.3</v>
      </c>
      <c r="B8" s="8">
        <v>984.5</v>
      </c>
      <c r="C8" s="8">
        <f>B8</f>
        <v>984.5</v>
      </c>
      <c r="D8" s="5" t="s">
        <v>7</v>
      </c>
      <c r="E8" s="5" t="s">
        <v>12</v>
      </c>
      <c r="F8" s="5" t="s">
        <v>14</v>
      </c>
      <c r="G8" s="5" t="s">
        <v>10</v>
      </c>
      <c r="H8" s="6" t="s">
        <v>24</v>
      </c>
    </row>
    <row r="9" spans="1:8">
      <c r="A9" s="7">
        <f>43132.4-A11</f>
        <v>40320.1</v>
      </c>
      <c r="B9" s="8">
        <f>45174.5-B11</f>
        <v>42258</v>
      </c>
      <c r="C9" s="8">
        <f>45174.5-C11</f>
        <v>42258</v>
      </c>
      <c r="D9" s="5" t="s">
        <v>7</v>
      </c>
      <c r="E9" s="5" t="s">
        <v>12</v>
      </c>
      <c r="F9" s="5" t="s">
        <v>15</v>
      </c>
      <c r="G9" s="5" t="s">
        <v>10</v>
      </c>
      <c r="H9" s="6" t="s">
        <v>25</v>
      </c>
    </row>
    <row r="10" spans="1:8">
      <c r="A10" s="7">
        <v>162.5</v>
      </c>
      <c r="B10" s="8">
        <v>168.5</v>
      </c>
      <c r="C10" s="8">
        <v>168.5</v>
      </c>
      <c r="D10" s="5" t="s">
        <v>7</v>
      </c>
      <c r="E10" s="5" t="s">
        <v>12</v>
      </c>
      <c r="F10" s="5" t="s">
        <v>52</v>
      </c>
      <c r="G10" s="5" t="s">
        <v>10</v>
      </c>
      <c r="H10" s="6" t="s">
        <v>51</v>
      </c>
    </row>
    <row r="11" spans="1:8">
      <c r="A11" s="7">
        <v>2812.3</v>
      </c>
      <c r="B11" s="8">
        <v>2916.5</v>
      </c>
      <c r="C11" s="8">
        <f>B11</f>
        <v>2916.5</v>
      </c>
      <c r="D11" s="5" t="s">
        <v>7</v>
      </c>
      <c r="E11" s="5" t="s">
        <v>12</v>
      </c>
      <c r="F11" s="5" t="s">
        <v>16</v>
      </c>
      <c r="G11" s="5" t="s">
        <v>10</v>
      </c>
      <c r="H11" s="6" t="s">
        <v>26</v>
      </c>
    </row>
    <row r="12" spans="1:8">
      <c r="A12" s="7">
        <f>4666.3-A13</f>
        <v>4230.4000000000005</v>
      </c>
      <c r="B12" s="8">
        <f>4861.7-B13</f>
        <v>4409.7</v>
      </c>
      <c r="C12" s="8">
        <f>4861.7-C13</f>
        <v>4409.7</v>
      </c>
      <c r="D12" s="5" t="s">
        <v>7</v>
      </c>
      <c r="E12" s="5" t="s">
        <v>12</v>
      </c>
      <c r="F12" s="5" t="s">
        <v>13</v>
      </c>
      <c r="G12" s="5" t="s">
        <v>10</v>
      </c>
      <c r="H12" s="6" t="s">
        <v>19</v>
      </c>
    </row>
    <row r="13" spans="1:8">
      <c r="A13" s="7">
        <v>435.9</v>
      </c>
      <c r="B13" s="8">
        <v>452</v>
      </c>
      <c r="C13" s="8">
        <f>B13</f>
        <v>452</v>
      </c>
      <c r="D13" s="5" t="s">
        <v>7</v>
      </c>
      <c r="E13" s="5" t="s">
        <v>12</v>
      </c>
      <c r="F13" s="5" t="s">
        <v>14</v>
      </c>
      <c r="G13" s="5" t="s">
        <v>10</v>
      </c>
      <c r="H13" s="6" t="s">
        <v>20</v>
      </c>
    </row>
    <row r="14" spans="1:8">
      <c r="A14" s="14" t="s">
        <v>27</v>
      </c>
    </row>
    <row r="15" spans="1:8">
      <c r="A15" s="7">
        <f>3033.5-A16-356.6</f>
        <v>2526.9</v>
      </c>
      <c r="B15" s="8">
        <f>3173.2-B16-369.8</f>
        <v>2647.7999999999997</v>
      </c>
      <c r="C15" s="8">
        <f>3173.2-C16-369.8</f>
        <v>2647.7999999999997</v>
      </c>
      <c r="D15" s="5" t="s">
        <v>7</v>
      </c>
      <c r="E15" s="5" t="s">
        <v>12</v>
      </c>
      <c r="F15" s="5" t="s">
        <v>15</v>
      </c>
      <c r="G15" s="5" t="s">
        <v>10</v>
      </c>
      <c r="H15" s="6" t="s">
        <v>28</v>
      </c>
    </row>
    <row r="16" spans="1:8">
      <c r="A16" s="7">
        <v>150</v>
      </c>
      <c r="B16" s="8">
        <v>155.6</v>
      </c>
      <c r="C16" s="8">
        <f>B16</f>
        <v>155.6</v>
      </c>
      <c r="D16" s="5" t="s">
        <v>7</v>
      </c>
      <c r="E16" s="5" t="s">
        <v>12</v>
      </c>
      <c r="F16" s="5" t="s">
        <v>16</v>
      </c>
      <c r="G16" s="5" t="s">
        <v>10</v>
      </c>
      <c r="H16" s="6" t="s">
        <v>29</v>
      </c>
    </row>
    <row r="17" spans="1:8">
      <c r="A17" s="14" t="s">
        <v>30</v>
      </c>
    </row>
    <row r="18" spans="1:8">
      <c r="A18" s="7">
        <f>4637.1-A20</f>
        <v>4324.6000000000004</v>
      </c>
      <c r="B18" s="7">
        <f>4856.4-B20</f>
        <v>4532.2999999999993</v>
      </c>
      <c r="C18" s="7">
        <f>4856.4-C20</f>
        <v>4532.2999999999993</v>
      </c>
      <c r="D18" s="5" t="s">
        <v>7</v>
      </c>
      <c r="E18" s="5" t="s">
        <v>12</v>
      </c>
      <c r="F18" s="5" t="s">
        <v>31</v>
      </c>
      <c r="G18" s="5" t="s">
        <v>10</v>
      </c>
      <c r="H18" s="6" t="s">
        <v>34</v>
      </c>
    </row>
    <row r="19" spans="1:8">
      <c r="A19" s="7">
        <v>59.4</v>
      </c>
      <c r="B19" s="7">
        <v>61.6</v>
      </c>
      <c r="C19" s="7">
        <v>61.6</v>
      </c>
      <c r="D19" s="5" t="s">
        <v>7</v>
      </c>
      <c r="E19" s="5" t="s">
        <v>12</v>
      </c>
      <c r="F19" s="5" t="s">
        <v>45</v>
      </c>
      <c r="G19" s="5" t="s">
        <v>10</v>
      </c>
      <c r="H19" s="6" t="s">
        <v>44</v>
      </c>
    </row>
    <row r="20" spans="1:8">
      <c r="A20" s="7">
        <v>312.5</v>
      </c>
      <c r="B20" s="8">
        <v>324.10000000000002</v>
      </c>
      <c r="C20" s="8">
        <f>B20</f>
        <v>324.10000000000002</v>
      </c>
      <c r="D20" s="5" t="s">
        <v>7</v>
      </c>
      <c r="E20" s="5" t="s">
        <v>12</v>
      </c>
      <c r="F20" s="5" t="s">
        <v>32</v>
      </c>
      <c r="G20" s="5" t="s">
        <v>10</v>
      </c>
      <c r="H20" s="6" t="s">
        <v>35</v>
      </c>
    </row>
    <row r="21" spans="1:8">
      <c r="A21" s="14" t="s">
        <v>33</v>
      </c>
    </row>
    <row r="22" spans="1:8">
      <c r="A22" s="7">
        <f>9280.6-A24</f>
        <v>8902.4</v>
      </c>
      <c r="B22" s="7">
        <f>9709.8-B24</f>
        <v>9317.5999999999985</v>
      </c>
      <c r="C22" s="7">
        <f>9709.8-C24</f>
        <v>9317.5999999999985</v>
      </c>
      <c r="D22" s="5" t="s">
        <v>7</v>
      </c>
      <c r="E22" s="5" t="s">
        <v>12</v>
      </c>
      <c r="F22" s="5" t="s">
        <v>31</v>
      </c>
      <c r="G22" s="5" t="s">
        <v>10</v>
      </c>
      <c r="H22" s="6" t="s">
        <v>36</v>
      </c>
    </row>
    <row r="23" spans="1:8">
      <c r="A23" s="7">
        <v>109.7</v>
      </c>
      <c r="B23" s="7">
        <v>113.8</v>
      </c>
      <c r="C23" s="7">
        <v>113.8</v>
      </c>
      <c r="D23" s="5" t="s">
        <v>7</v>
      </c>
      <c r="E23" s="5" t="s">
        <v>12</v>
      </c>
      <c r="F23" s="5" t="s">
        <v>45</v>
      </c>
      <c r="G23" s="5" t="s">
        <v>10</v>
      </c>
      <c r="H23" s="6" t="s">
        <v>46</v>
      </c>
    </row>
    <row r="24" spans="1:8">
      <c r="A24" s="7">
        <v>378.2</v>
      </c>
      <c r="B24" s="8">
        <v>392.2</v>
      </c>
      <c r="C24" s="8">
        <f>B24</f>
        <v>392.2</v>
      </c>
      <c r="D24" s="5" t="s">
        <v>7</v>
      </c>
      <c r="E24" s="5" t="s">
        <v>12</v>
      </c>
      <c r="F24" s="5" t="s">
        <v>32</v>
      </c>
      <c r="G24" s="5" t="s">
        <v>10</v>
      </c>
      <c r="H24" s="6" t="s">
        <v>37</v>
      </c>
    </row>
    <row r="25" spans="1:8">
      <c r="A25" s="7">
        <f>1617.8-A26</f>
        <v>1580.3999999999999</v>
      </c>
      <c r="B25" s="7">
        <f>1687.2-B26</f>
        <v>1648.4</v>
      </c>
      <c r="C25" s="7">
        <f>1687.2-C26</f>
        <v>1648.4</v>
      </c>
      <c r="D25" s="5" t="s">
        <v>7</v>
      </c>
      <c r="E25" s="5" t="s">
        <v>12</v>
      </c>
      <c r="F25" s="5" t="s">
        <v>40</v>
      </c>
      <c r="G25" s="5" t="s">
        <v>10</v>
      </c>
      <c r="H25" s="6" t="s">
        <v>38</v>
      </c>
    </row>
    <row r="26" spans="1:8">
      <c r="A26" s="7">
        <v>37.4</v>
      </c>
      <c r="B26" s="8">
        <v>38.799999999999997</v>
      </c>
      <c r="C26" s="8">
        <f>B26</f>
        <v>38.799999999999997</v>
      </c>
      <c r="D26" s="5" t="s">
        <v>7</v>
      </c>
      <c r="E26" s="5" t="s">
        <v>12</v>
      </c>
      <c r="F26" s="5" t="s">
        <v>41</v>
      </c>
      <c r="G26" s="5" t="s">
        <v>10</v>
      </c>
      <c r="H26" s="6" t="s">
        <v>39</v>
      </c>
    </row>
    <row r="27" spans="1:8">
      <c r="A27" s="20">
        <f>10359-A28</f>
        <v>10274.370000000001</v>
      </c>
      <c r="B27" s="21">
        <f>10742.7-B28</f>
        <v>10653.838000000002</v>
      </c>
      <c r="C27" s="21">
        <f>10742.7-C28</f>
        <v>10653.838000000002</v>
      </c>
      <c r="D27" s="5" t="s">
        <v>7</v>
      </c>
      <c r="E27" s="5" t="s">
        <v>53</v>
      </c>
      <c r="F27" s="5" t="s">
        <v>9</v>
      </c>
      <c r="G27" s="5" t="s">
        <v>54</v>
      </c>
    </row>
    <row r="28" spans="1:8">
      <c r="A28" s="20">
        <v>84.63</v>
      </c>
      <c r="B28" s="21">
        <v>88.861999999999995</v>
      </c>
      <c r="C28" s="21">
        <v>88.861999999999995</v>
      </c>
      <c r="D28" s="5" t="s">
        <v>7</v>
      </c>
      <c r="E28" s="5" t="s">
        <v>53</v>
      </c>
      <c r="F28" s="5" t="s">
        <v>11</v>
      </c>
      <c r="G28" s="5" t="s">
        <v>54</v>
      </c>
    </row>
    <row r="29" spans="1:8">
      <c r="A29" s="20">
        <v>443.9</v>
      </c>
      <c r="B29" s="21">
        <v>466.09500000000003</v>
      </c>
      <c r="C29" s="21">
        <v>466.09500000000003</v>
      </c>
      <c r="D29" s="5" t="s">
        <v>7</v>
      </c>
      <c r="E29" s="5" t="s">
        <v>53</v>
      </c>
      <c r="F29" s="5" t="s">
        <v>9</v>
      </c>
      <c r="G29" s="5" t="s">
        <v>55</v>
      </c>
    </row>
    <row r="30" spans="1:8">
      <c r="A30" s="20">
        <f>2290.9-A29</f>
        <v>1847</v>
      </c>
      <c r="B30" s="21">
        <f>2405.7-B29</f>
        <v>1939.6049999999998</v>
      </c>
      <c r="C30" s="21">
        <f>2405.7-C29</f>
        <v>1939.6049999999998</v>
      </c>
      <c r="D30" s="5" t="s">
        <v>7</v>
      </c>
      <c r="E30" s="5" t="s">
        <v>53</v>
      </c>
      <c r="F30" s="5" t="s">
        <v>9</v>
      </c>
      <c r="G30" s="5" t="s">
        <v>56</v>
      </c>
    </row>
    <row r="31" spans="1:8">
      <c r="A31" s="22" t="s">
        <v>42</v>
      </c>
      <c r="B31" s="21"/>
      <c r="C31" s="21"/>
    </row>
    <row r="32" spans="1:8">
      <c r="A32" s="23">
        <f>SUM(A27:A30)</f>
        <v>12649.9</v>
      </c>
      <c r="B32" s="23">
        <f>SUM(B27:B30)</f>
        <v>13148.4</v>
      </c>
      <c r="C32" s="23">
        <f>SUM(C27:C30)</f>
        <v>13148.4</v>
      </c>
    </row>
    <row r="33" spans="1:3">
      <c r="A33" s="15">
        <f>A30+A29+A28+A27+A26+A25+A24+A23+A22+A13+A12+A11+A10+A9+A8+A7+A6+A5+A4+A3+A18+A19+A20+A15+A16</f>
        <v>138283.5</v>
      </c>
      <c r="B33" s="15">
        <f>B30+B29+B28+B27+B26+B25+B24+B23+B22+B13+B12+B11+B10+B9+B8+B7+B6+B5+B4+B3+B18+B19+B20+B15+B16</f>
        <v>144360.63299999997</v>
      </c>
      <c r="C33" s="15">
        <f>C30+C29+C28+C27+C26+C25+C24+C23+C22+C13+C12+C11+C10+C9+C8+C7+C6+C5+C4+C3+C18+C19+C20+C15+C16</f>
        <v>144360.63299999997</v>
      </c>
    </row>
    <row r="34" spans="1:3" ht="15.75">
      <c r="A34" s="16" t="s">
        <v>43</v>
      </c>
    </row>
    <row r="35" spans="1:3">
      <c r="A35" s="17">
        <f>(A32+A26+A25+A24+A22+A20+A18+A16+A15+A13+A12+A11+A9+A8+A6+A5+A3+A23+A19+A10+A7+A4)*1000+'кроме мун зад'!B2</f>
        <v>153727700.00000003</v>
      </c>
      <c r="B35" s="18">
        <f>(B32+B26+B25+B24+B22+B20+B18+B16+B15+B13+B12+B11+B9+B8+B6+B5+B3+B23+B19+B10+B7+B4)*1000+'кроме мун зад'!C2</f>
        <v>155448333</v>
      </c>
      <c r="C35" s="17">
        <f>(C32+C26+C25+C24+C22+C20+C18+C16+C15+C13+C12+C11+C9+C8+C6+C5+C3+C23+C19+C10+C7+C4)*1000+'кроме мун зад'!D2</f>
        <v>153177633</v>
      </c>
    </row>
    <row r="36" spans="1:3">
      <c r="A36" s="17">
        <f>A33*1000+'кроме мун зад'!B22</f>
        <v>153727700</v>
      </c>
      <c r="B36" s="17">
        <f>B33*1000+'кроме мун зад'!C22</f>
        <v>155448332.99999997</v>
      </c>
      <c r="C36" s="17">
        <f>C33*1000+'кроме мун зад'!D22</f>
        <v>153177632.99999997</v>
      </c>
    </row>
  </sheetData>
  <mergeCells count="1">
    <mergeCell ref="D2:G2"/>
  </mergeCells>
  <phoneticPr fontId="0" type="noConversion"/>
  <pageMargins left="0.7" right="0.7" top="0.75" bottom="0.75" header="0.3" footer="0.3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кроме мун зад</vt:lpstr>
      <vt:lpstr>мун зад</vt:lpstr>
      <vt:lpstr>Лист3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Radkina-EV</dc:creator>
  <cp:lastModifiedBy>Admin</cp:lastModifiedBy>
  <cp:lastPrinted>2013-11-11T08:51:52Z</cp:lastPrinted>
  <dcterms:created xsi:type="dcterms:W3CDTF">2013-11-05T04:56:12Z</dcterms:created>
  <dcterms:modified xsi:type="dcterms:W3CDTF">2013-11-14T09:26:29Z</dcterms:modified>
</cp:coreProperties>
</file>