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75" windowWidth="11340" windowHeight="8400"/>
  </bookViews>
  <sheets>
    <sheet name="приложение 2" sheetId="52" r:id="rId1"/>
  </sheets>
  <definedNames>
    <definedName name="_xlnm.Print_Titles" localSheetId="0">'приложение 2'!$5:$6</definedName>
    <definedName name="_xlnm.Print_Area" localSheetId="0">'приложение 2'!$A$1:$K$24</definedName>
  </definedNames>
  <calcPr calcId="125725"/>
</workbook>
</file>

<file path=xl/calcChain.xml><?xml version="1.0" encoding="utf-8"?>
<calcChain xmlns="http://schemas.openxmlformats.org/spreadsheetml/2006/main">
  <c r="H11" i="52"/>
  <c r="I11"/>
  <c r="J13"/>
  <c r="G11"/>
  <c r="F10" l="1"/>
  <c r="G10"/>
  <c r="H10"/>
  <c r="I10"/>
  <c r="F11"/>
  <c r="J11" l="1"/>
  <c r="G16"/>
  <c r="J16" s="1"/>
  <c r="H16"/>
  <c r="I16"/>
  <c r="J23"/>
  <c r="J14"/>
  <c r="J15"/>
  <c r="J17"/>
  <c r="J18"/>
  <c r="J19"/>
  <c r="J20"/>
  <c r="J12"/>
  <c r="F23"/>
  <c r="F14"/>
  <c r="I21" l="1"/>
  <c r="I24" s="1"/>
  <c r="F21"/>
  <c r="I9"/>
  <c r="F19"/>
  <c r="F16" s="1"/>
  <c r="J10" l="1"/>
  <c r="H21"/>
  <c r="H24" s="1"/>
  <c r="F24"/>
  <c r="F9"/>
  <c r="G21"/>
  <c r="G9"/>
  <c r="H9"/>
  <c r="J9" l="1"/>
  <c r="G24"/>
  <c r="J24" s="1"/>
  <c r="J21"/>
  <c r="J27" l="1"/>
</calcChain>
</file>

<file path=xl/comments1.xml><?xml version="1.0" encoding="utf-8"?>
<comments xmlns="http://schemas.openxmlformats.org/spreadsheetml/2006/main">
  <authors>
    <author>Евгения</author>
  </authors>
  <commentLis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Евгения:</t>
        </r>
        <r>
          <rPr>
            <sz val="9"/>
            <color indexed="81"/>
            <rFont val="Tahoma"/>
            <family val="2"/>
            <charset val="204"/>
          </rPr>
          <t xml:space="preserve">
12580 краевые средства 1258 местные софинансирование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Евгения:</t>
        </r>
        <r>
          <rPr>
            <sz val="9"/>
            <color indexed="81"/>
            <rFont val="Tahoma"/>
            <family val="2"/>
            <charset val="204"/>
          </rPr>
          <t xml:space="preserve">
18867,5 местные деньги на софинансирование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Евгения:</t>
        </r>
        <r>
          <rPr>
            <sz val="9"/>
            <color indexed="81"/>
            <rFont val="Tahoma"/>
            <family val="2"/>
            <charset val="204"/>
          </rPr>
          <t xml:space="preserve">
166567,5 краевые 1682,5 
местные софинансирование
</t>
        </r>
      </text>
    </comment>
  </commentList>
</comments>
</file>

<file path=xl/sharedStrings.xml><?xml version="1.0" encoding="utf-8"?>
<sst xmlns="http://schemas.openxmlformats.org/spreadsheetml/2006/main" count="56" uniqueCount="51">
  <si>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</si>
  <si>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</si>
  <si>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</si>
  <si>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</si>
  <si>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</si>
  <si>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</si>
  <si>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</si>
  <si>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Итого на период</t>
  </si>
  <si>
    <t>В том числе:</t>
  </si>
  <si>
    <t>средства краевого бюджета</t>
  </si>
  <si>
    <t>Цель: Сокращение смертности от дорожно-транспортных происшествий</t>
  </si>
  <si>
    <t>Задача 1.  Обеспечение безопасности участия детей в дорожном движении</t>
  </si>
  <si>
    <t>Управление образования администрации Богучанского района</t>
  </si>
  <si>
    <t>Задача 2. Развитие системы организации движения транспортных средств и пешеходов, и повышение безопасности дорожных условий</t>
  </si>
  <si>
    <t>средства районного бюджета</t>
  </si>
  <si>
    <t>0409</t>
  </si>
  <si>
    <t>0702</t>
  </si>
  <si>
    <t>Итого по подпрограмме:</t>
  </si>
  <si>
    <t xml:space="preserve">Муниципальная программа Богучанского района "Развитие транспортной системы Богучанского района" </t>
  </si>
  <si>
    <t>Финансовое управление администрации Богучанского района</t>
  </si>
  <si>
    <t>1.1.  Обучение детей и подростков Правилам дорожного движения, формирование у них навыков безопасного поведения на дорогах:</t>
  </si>
  <si>
    <t>0930080010</t>
  </si>
  <si>
    <t xml:space="preserve">1.2.  Расходы на проведение мероприятий, направленных на обеспечение безопасного участия детей в дорожном движении </t>
  </si>
  <si>
    <t>а) проведение районных конкурсов и соревнований, участие детей и подростков в зональных и краевых конкурсах и слетах, а именно: районный конкурс "Знатоки дорожных правил", районный конкурс "Безопасное колесо", конкурс по ПДД, конкурс плакатов "Дороги и дети" 5-11 классы, конкурс рисунков "Правила дорожного движения - наши верные друзья" 1-4 классы, районный конкурс "Знаток ПДД" 1-4 классы, районный конкурс "Я и улица моя" среди детей старших групп ДОУ, районный конкурс программ ДОУ по обучению детей БДД "Зеленый огонек" конкурс уголков БДД среди школ района, участие в соревновании "Безопасное колесо" краевой этап, участие в краевом слете юных инспекторов движения, участие в зональном конкурсе юных инспекторов движения "Безопасное колесо", участие в зональном конкурсе "Знатоки дорожного движения";
б) выпуск печатной пропагандистской продукции по БДД (листовки, закладки, памятки, обращения, плакаты, календари) для проведения акций: "Велосипедисты", "Пешеход", "Внимание дети", "День памяти жертв ДТП", "Глобальная неделя безопасности";
в) приобретение базового класс-комплекта и интерактивной доски.</t>
  </si>
  <si>
    <t xml:space="preserve">Приложение № 2
к подпрограмме "Безопасность дорожного движения в Богучанском районе" </t>
  </si>
  <si>
    <t xml:space="preserve">Подпрограма "Безопасность дорожного движения в Богучанском районе" </t>
  </si>
  <si>
    <t>0703</t>
  </si>
  <si>
    <t>093R373980</t>
  </si>
  <si>
    <t>093R374920</t>
  </si>
  <si>
    <t xml:space="preserve">2.1. Межбюджетные трансферты бюджетам муниципальных образований на  обустройство пешеходных переходов  и нанесение дорожной разметки на автомобильных дорогах общего пользования местного значения                                 </t>
  </si>
  <si>
    <t>Перечень мероприятий подпрограммы с указанием объема средств на их реализацию и ожидаемых результатов</t>
  </si>
  <si>
    <t>093R310601</t>
  </si>
  <si>
    <t>093R310602</t>
  </si>
  <si>
    <t>2.2. Субсидия муниципальному образованию на разработку комплексной схемы организации дорожного движения на автомобильных дорогах местного значения общего пользования</t>
  </si>
  <si>
    <t>администрация Богучанского района</t>
  </si>
  <si>
    <t xml:space="preserve">2.3. 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</t>
  </si>
  <si>
    <t>093R374270</t>
  </si>
  <si>
    <t>093008Ф010</t>
  </si>
  <si>
    <t>1.3 Обучение детей и подростков навыкам оказания первой медицинской помощи при дорожно-транспортном происшествии</t>
  </si>
  <si>
    <t xml:space="preserve">   Количество задействованных детей и подростков всего 2 685 человек, в т.ч.: 2020г - 0 чел, 2021г - 895 чел, 2022г - 895 чел, 2023г - 895 чел.   Количество задействованных школ района, всего 24 учреждения.</t>
  </si>
  <si>
    <t>Приобритение манекена-тренажера,                                всего 2020г - 1 шт, 2021-2023гг - 0 шт.</t>
  </si>
  <si>
    <t>Разработанная комплексная схема 2020г - 1 шт, 2021-2023гг - 0 шт.</t>
  </si>
  <si>
    <t xml:space="preserve">Количество обустроенных участков возле образовательных организаций, всего 3 шт, в том числе: 2020г - 3 шт, 2021 - 2023гг 0 шт.  </t>
  </si>
  <si>
    <t xml:space="preserve"> Приобретение и распространение световозвращающих приспособлений среди учащихся первых классов муниципальных образовательных учреждений района, всего 585 чел, в том числе: 2020г - 585 чел; 2021-2023гг - 0 чел.</t>
  </si>
  <si>
    <t xml:space="preserve"> Количество оборудованных участков, всего 24 шт, в том числе: 2020г - 6 шт, 2021г - 6 шт, 2022г - 6 шт. 2023г - 6 шт. 
</t>
  </si>
  <si>
    <t>Текущий финансовый год 2020</t>
  </si>
  <si>
    <t>Очередной финансоввй год 2021</t>
  </si>
  <si>
    <t>Первый год планового периода 2022</t>
  </si>
  <si>
    <t>Второй год планового периода 2023</t>
  </si>
  <si>
    <t>0930080000</t>
  </si>
  <si>
    <t>Приложение 4 к постановлению администрации Богучанского района от 11.11.2020 № 1144-п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</si>
</sst>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.5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1" applyNumberFormat="1" applyFont="1" applyFill="1" applyBorder="1" applyAlignment="1">
      <alignment horizontal="justify" vertical="top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приложения  транспорт " xfId="1"/>
  </cellStyles>
  <dxfs count="0"/>
  <tableStyles count="0" defaultTableStyle="TableStyleMedium9" defaultPivotStyle="PivotStyleLight16"/>
  <colors>
    <mruColors>
      <color rgb="FFFF66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topLeftCell="C1" zoomScale="60" zoomScaleNormal="70" workbookViewId="0">
      <selection activeCell="J2" sqref="J2:K2"/>
    </sheetView>
  </sheetViews>
  <sheetFormatPr defaultRowHeight="18"/>
  <cols>
    <col min="1" max="1" width="96.5703125" style="14" customWidth="1"/>
    <col min="2" max="2" width="29.140625" style="14" customWidth="1"/>
    <col min="3" max="4" width="9.140625" style="14"/>
    <col min="5" max="5" width="17.28515625" style="14" customWidth="1"/>
    <col min="6" max="6" width="19.42578125" style="14" customWidth="1"/>
    <col min="7" max="9" width="15.7109375" style="14" customWidth="1"/>
    <col min="10" max="10" width="17.7109375" style="14" customWidth="1"/>
    <col min="11" max="11" width="60.5703125" style="26" customWidth="1"/>
    <col min="12" max="12" width="9.28515625" style="14" customWidth="1"/>
    <col min="13" max="16384" width="9.140625" style="14"/>
  </cols>
  <sheetData>
    <row r="1" spans="1:13" ht="45.75" customHeight="1">
      <c r="J1" s="45" t="s">
        <v>50</v>
      </c>
      <c r="K1" s="45"/>
    </row>
    <row r="2" spans="1:13" ht="61.5" customHeight="1">
      <c r="J2" s="56" t="s">
        <v>24</v>
      </c>
      <c r="K2" s="56"/>
    </row>
    <row r="3" spans="1:13" ht="4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3" ht="21" customHeight="1">
      <c r="A4" s="34"/>
      <c r="B4" s="34"/>
      <c r="C4" s="34"/>
      <c r="D4" s="34"/>
      <c r="E4" s="34"/>
      <c r="F4" s="42"/>
      <c r="G4" s="42"/>
      <c r="H4" s="42"/>
      <c r="I4" s="42"/>
      <c r="J4" s="34"/>
      <c r="K4" s="34"/>
    </row>
    <row r="5" spans="1:13" ht="37.5" customHeight="1">
      <c r="A5" s="46" t="s">
        <v>0</v>
      </c>
      <c r="B5" s="46" t="s">
        <v>1</v>
      </c>
      <c r="C5" s="63" t="s">
        <v>2</v>
      </c>
      <c r="D5" s="64"/>
      <c r="E5" s="64"/>
      <c r="F5" s="46"/>
      <c r="G5" s="46"/>
      <c r="H5" s="46"/>
      <c r="I5" s="46"/>
      <c r="J5" s="46"/>
      <c r="K5" s="61" t="s">
        <v>3</v>
      </c>
    </row>
    <row r="6" spans="1:13" ht="81" customHeight="1">
      <c r="A6" s="65"/>
      <c r="B6" s="65"/>
      <c r="C6" s="30" t="s">
        <v>4</v>
      </c>
      <c r="D6" s="30" t="s">
        <v>5</v>
      </c>
      <c r="E6" s="30" t="s">
        <v>6</v>
      </c>
      <c r="F6" s="44" t="s">
        <v>45</v>
      </c>
      <c r="G6" s="44" t="s">
        <v>46</v>
      </c>
      <c r="H6" s="44" t="s">
        <v>47</v>
      </c>
      <c r="I6" s="44" t="s">
        <v>48</v>
      </c>
      <c r="J6" s="30" t="s">
        <v>7</v>
      </c>
      <c r="K6" s="62"/>
    </row>
    <row r="7" spans="1:13">
      <c r="A7" s="58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3">
      <c r="A8" s="58" t="s">
        <v>25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3" ht="25.5" customHeight="1">
      <c r="A9" s="3" t="s">
        <v>10</v>
      </c>
      <c r="B9" s="4"/>
      <c r="C9" s="4"/>
      <c r="D9" s="4"/>
      <c r="E9" s="4"/>
      <c r="F9" s="5">
        <f>F10+F16</f>
        <v>3097730.5</v>
      </c>
      <c r="G9" s="5">
        <f>G10+G16</f>
        <v>438900</v>
      </c>
      <c r="H9" s="5">
        <f>H10+H16</f>
        <v>438900</v>
      </c>
      <c r="I9" s="5">
        <f>I10+I16</f>
        <v>438900</v>
      </c>
      <c r="J9" s="9">
        <f>SUM(F9:I9)</f>
        <v>4414430.5</v>
      </c>
      <c r="K9" s="6"/>
    </row>
    <row r="10" spans="1:13" ht="25.5" customHeight="1">
      <c r="A10" s="7" t="s">
        <v>11</v>
      </c>
      <c r="B10" s="4"/>
      <c r="C10" s="4"/>
      <c r="D10" s="4"/>
      <c r="E10" s="4"/>
      <c r="F10" s="5">
        <f>F11+F14+F15</f>
        <v>66848</v>
      </c>
      <c r="G10" s="5">
        <f t="shared" ref="G10:I10" si="0">G11+G14+G15</f>
        <v>80000</v>
      </c>
      <c r="H10" s="5">
        <f t="shared" si="0"/>
        <v>80000</v>
      </c>
      <c r="I10" s="5">
        <f t="shared" si="0"/>
        <v>80000</v>
      </c>
      <c r="J10" s="9">
        <f t="shared" ref="J10:J11" si="1">SUM(F10:I10)</f>
        <v>306848</v>
      </c>
      <c r="K10" s="6"/>
    </row>
    <row r="11" spans="1:13" ht="75" customHeight="1">
      <c r="A11" s="7" t="s">
        <v>20</v>
      </c>
      <c r="B11" s="1"/>
      <c r="C11" s="1"/>
      <c r="D11" s="8"/>
      <c r="E11" s="8"/>
      <c r="F11" s="5">
        <f>F12</f>
        <v>0</v>
      </c>
      <c r="G11" s="5">
        <f>G12+G13</f>
        <v>80000</v>
      </c>
      <c r="H11" s="5">
        <f t="shared" ref="H11:I11" si="2">H12+H13</f>
        <v>80000</v>
      </c>
      <c r="I11" s="5">
        <f t="shared" si="2"/>
        <v>80000</v>
      </c>
      <c r="J11" s="9">
        <f t="shared" si="1"/>
        <v>240000</v>
      </c>
      <c r="K11" s="6"/>
    </row>
    <row r="12" spans="1:13" ht="190.5" customHeight="1">
      <c r="A12" s="66" t="s">
        <v>23</v>
      </c>
      <c r="B12" s="46" t="s">
        <v>12</v>
      </c>
      <c r="C12" s="1">
        <v>875</v>
      </c>
      <c r="D12" s="8" t="s">
        <v>26</v>
      </c>
      <c r="E12" s="8" t="s">
        <v>21</v>
      </c>
      <c r="F12" s="11">
        <v>0</v>
      </c>
      <c r="G12" s="11">
        <v>0</v>
      </c>
      <c r="H12" s="10">
        <v>0</v>
      </c>
      <c r="I12" s="10">
        <v>0</v>
      </c>
      <c r="J12" s="9">
        <f>SUM(F12:I12)</f>
        <v>0</v>
      </c>
      <c r="K12" s="46" t="s">
        <v>39</v>
      </c>
      <c r="M12" s="28"/>
    </row>
    <row r="13" spans="1:13" ht="143.25" customHeight="1">
      <c r="A13" s="67"/>
      <c r="B13" s="65"/>
      <c r="C13" s="1">
        <v>875</v>
      </c>
      <c r="D13" s="8" t="s">
        <v>26</v>
      </c>
      <c r="E13" s="8" t="s">
        <v>49</v>
      </c>
      <c r="F13" s="11">
        <v>0</v>
      </c>
      <c r="G13" s="11">
        <v>80000</v>
      </c>
      <c r="H13" s="10">
        <v>80000</v>
      </c>
      <c r="I13" s="10">
        <v>80000</v>
      </c>
      <c r="J13" s="9">
        <f>SUM(F13:I13)</f>
        <v>240000</v>
      </c>
      <c r="K13" s="47"/>
      <c r="M13" s="28"/>
    </row>
    <row r="14" spans="1:13" ht="129" customHeight="1">
      <c r="A14" s="35" t="s">
        <v>22</v>
      </c>
      <c r="B14" s="65"/>
      <c r="C14" s="41">
        <v>875</v>
      </c>
      <c r="D14" s="27" t="s">
        <v>16</v>
      </c>
      <c r="E14" s="27" t="s">
        <v>27</v>
      </c>
      <c r="F14" s="43">
        <f>12580+1258</f>
        <v>13838</v>
      </c>
      <c r="G14" s="43">
        <v>0</v>
      </c>
      <c r="H14" s="11">
        <v>0</v>
      </c>
      <c r="I14" s="11">
        <v>0</v>
      </c>
      <c r="J14" s="9">
        <f t="shared" ref="J14:J20" si="3">SUM(F14:I14)</f>
        <v>13838</v>
      </c>
      <c r="K14" s="38" t="s">
        <v>43</v>
      </c>
    </row>
    <row r="15" spans="1:13" ht="37.5">
      <c r="A15" s="39" t="s">
        <v>38</v>
      </c>
      <c r="B15" s="47"/>
      <c r="C15" s="1">
        <v>875</v>
      </c>
      <c r="D15" s="8" t="s">
        <v>26</v>
      </c>
      <c r="E15" s="8" t="s">
        <v>37</v>
      </c>
      <c r="F15" s="11">
        <v>53010</v>
      </c>
      <c r="G15" s="11">
        <v>0</v>
      </c>
      <c r="H15" s="11">
        <v>0</v>
      </c>
      <c r="I15" s="11">
        <v>0</v>
      </c>
      <c r="J15" s="9">
        <f t="shared" si="3"/>
        <v>53010</v>
      </c>
      <c r="K15" s="36" t="s">
        <v>40</v>
      </c>
    </row>
    <row r="16" spans="1:13" ht="46.5" customHeight="1">
      <c r="A16" s="12" t="s">
        <v>13</v>
      </c>
      <c r="B16" s="1"/>
      <c r="C16" s="1"/>
      <c r="D16" s="8"/>
      <c r="E16" s="13"/>
      <c r="F16" s="9">
        <f>SUM(F17:F20)</f>
        <v>3030882.5</v>
      </c>
      <c r="G16" s="9">
        <f t="shared" ref="G16:H16" si="4">SUM(G17:G20)</f>
        <v>358900</v>
      </c>
      <c r="H16" s="9">
        <f t="shared" si="4"/>
        <v>358900</v>
      </c>
      <c r="I16" s="9">
        <f>SUM(I17:I20)</f>
        <v>358900</v>
      </c>
      <c r="J16" s="9">
        <f t="shared" si="3"/>
        <v>4107582.5</v>
      </c>
      <c r="K16" s="4"/>
    </row>
    <row r="17" spans="1:11" ht="79.5" customHeight="1">
      <c r="A17" s="52" t="s">
        <v>29</v>
      </c>
      <c r="B17" s="46" t="s">
        <v>19</v>
      </c>
      <c r="C17" s="48">
        <v>890</v>
      </c>
      <c r="D17" s="50" t="s">
        <v>15</v>
      </c>
      <c r="E17" s="8" t="s">
        <v>28</v>
      </c>
      <c r="F17" s="11">
        <v>0</v>
      </c>
      <c r="G17" s="11">
        <v>0</v>
      </c>
      <c r="H17" s="11">
        <v>0</v>
      </c>
      <c r="I17" s="11">
        <v>0</v>
      </c>
      <c r="J17" s="9">
        <f t="shared" si="3"/>
        <v>0</v>
      </c>
      <c r="K17" s="54" t="s">
        <v>44</v>
      </c>
    </row>
    <row r="18" spans="1:11" ht="79.5" customHeight="1">
      <c r="A18" s="53"/>
      <c r="B18" s="47"/>
      <c r="C18" s="49"/>
      <c r="D18" s="51"/>
      <c r="E18" s="8" t="s">
        <v>31</v>
      </c>
      <c r="F18" s="11">
        <v>2247232.5</v>
      </c>
      <c r="G18" s="11">
        <v>358900</v>
      </c>
      <c r="H18" s="11">
        <v>358900</v>
      </c>
      <c r="I18" s="11">
        <v>358900</v>
      </c>
      <c r="J18" s="9">
        <f t="shared" si="3"/>
        <v>3323932.5</v>
      </c>
      <c r="K18" s="55"/>
    </row>
    <row r="19" spans="1:11" ht="79.5" customHeight="1">
      <c r="A19" s="40" t="s">
        <v>33</v>
      </c>
      <c r="B19" s="31" t="s">
        <v>34</v>
      </c>
      <c r="C19" s="32">
        <v>806</v>
      </c>
      <c r="D19" s="33" t="s">
        <v>15</v>
      </c>
      <c r="E19" s="8" t="s">
        <v>32</v>
      </c>
      <c r="F19" s="11">
        <f>166567.5+1682.5</f>
        <v>168250</v>
      </c>
      <c r="G19" s="11">
        <v>0</v>
      </c>
      <c r="H19" s="11">
        <v>0</v>
      </c>
      <c r="I19" s="11">
        <v>0</v>
      </c>
      <c r="J19" s="9">
        <f t="shared" si="3"/>
        <v>168250</v>
      </c>
      <c r="K19" s="37" t="s">
        <v>41</v>
      </c>
    </row>
    <row r="20" spans="1:11" ht="79.5" customHeight="1">
      <c r="A20" s="40" t="s">
        <v>35</v>
      </c>
      <c r="B20" s="31" t="s">
        <v>19</v>
      </c>
      <c r="C20" s="32">
        <v>890</v>
      </c>
      <c r="D20" s="33" t="s">
        <v>15</v>
      </c>
      <c r="E20" s="8" t="s">
        <v>36</v>
      </c>
      <c r="F20" s="11">
        <v>615400</v>
      </c>
      <c r="G20" s="11">
        <v>0</v>
      </c>
      <c r="H20" s="11">
        <v>0</v>
      </c>
      <c r="I20" s="11">
        <v>0</v>
      </c>
      <c r="J20" s="9">
        <f t="shared" si="3"/>
        <v>615400</v>
      </c>
      <c r="K20" s="37" t="s">
        <v>42</v>
      </c>
    </row>
    <row r="21" spans="1:11" ht="20.25" customHeight="1">
      <c r="A21" s="15" t="s">
        <v>17</v>
      </c>
      <c r="B21" s="1"/>
      <c r="C21" s="13"/>
      <c r="D21" s="8"/>
      <c r="E21" s="8"/>
      <c r="F21" s="16">
        <f>F16+F10</f>
        <v>3097730.5</v>
      </c>
      <c r="G21" s="16">
        <f t="shared" ref="G21:I21" si="5">G16+G10</f>
        <v>438900</v>
      </c>
      <c r="H21" s="16">
        <f t="shared" si="5"/>
        <v>438900</v>
      </c>
      <c r="I21" s="16">
        <f t="shared" si="5"/>
        <v>438900</v>
      </c>
      <c r="J21" s="11">
        <f>SUM(F21:I21)</f>
        <v>4414430.5</v>
      </c>
      <c r="K21" s="2"/>
    </row>
    <row r="22" spans="1:11" ht="18.75">
      <c r="A22" s="17" t="s">
        <v>8</v>
      </c>
      <c r="B22" s="13"/>
      <c r="C22" s="13"/>
      <c r="D22" s="18"/>
      <c r="E22" s="13"/>
      <c r="F22" s="17"/>
      <c r="G22" s="17"/>
      <c r="H22" s="17"/>
      <c r="I22" s="17"/>
      <c r="J22" s="19"/>
      <c r="K22" s="20"/>
    </row>
    <row r="23" spans="1:11" ht="18.75">
      <c r="A23" s="21" t="s">
        <v>14</v>
      </c>
      <c r="B23" s="13"/>
      <c r="C23" s="13"/>
      <c r="D23" s="18"/>
      <c r="E23" s="13"/>
      <c r="F23" s="19">
        <f>53010+20550+1258</f>
        <v>74818</v>
      </c>
      <c r="G23" s="19">
        <v>80000</v>
      </c>
      <c r="H23" s="19">
        <v>80000</v>
      </c>
      <c r="I23" s="19">
        <v>80000</v>
      </c>
      <c r="J23" s="19">
        <f>SUM(F23:I23)</f>
        <v>314818</v>
      </c>
      <c r="K23" s="20"/>
    </row>
    <row r="24" spans="1:11" ht="18.75">
      <c r="A24" s="22" t="s">
        <v>9</v>
      </c>
      <c r="B24" s="13"/>
      <c r="C24" s="13"/>
      <c r="D24" s="18"/>
      <c r="E24" s="13"/>
      <c r="F24" s="23">
        <f>F21-F23</f>
        <v>3022912.5</v>
      </c>
      <c r="G24" s="23">
        <f t="shared" ref="G24:H24" si="6">G21-G23</f>
        <v>358900</v>
      </c>
      <c r="H24" s="23">
        <f t="shared" si="6"/>
        <v>358900</v>
      </c>
      <c r="I24" s="23">
        <f t="shared" ref="I24" si="7">I21-I23</f>
        <v>358900</v>
      </c>
      <c r="J24" s="19">
        <f>SUM(F24:I24)</f>
        <v>4099612.5</v>
      </c>
      <c r="K24" s="20"/>
    </row>
    <row r="25" spans="1:11" ht="18.75">
      <c r="B25" s="24"/>
      <c r="C25" s="24"/>
      <c r="D25" s="25"/>
      <c r="E25" s="24"/>
    </row>
    <row r="26" spans="1:11" ht="18.75">
      <c r="B26" s="24"/>
      <c r="C26" s="24"/>
      <c r="D26" s="24"/>
      <c r="E26" s="24"/>
    </row>
    <row r="27" spans="1:11" ht="18.75">
      <c r="B27" s="24"/>
      <c r="C27" s="24"/>
      <c r="D27" s="24"/>
      <c r="E27" s="24"/>
      <c r="J27" s="29">
        <f>J21-J9</f>
        <v>0</v>
      </c>
    </row>
    <row r="28" spans="1:11" ht="18.75">
      <c r="B28" s="24"/>
      <c r="C28" s="24"/>
      <c r="D28" s="24"/>
      <c r="E28" s="24"/>
    </row>
    <row r="29" spans="1:11" ht="18.75">
      <c r="B29" s="24"/>
      <c r="C29" s="24"/>
      <c r="D29" s="24"/>
      <c r="E29" s="24"/>
    </row>
    <row r="30" spans="1:11" ht="18.75">
      <c r="B30" s="24"/>
      <c r="C30" s="24"/>
      <c r="D30" s="24"/>
      <c r="E30" s="24"/>
    </row>
    <row r="31" spans="1:11" ht="18.75">
      <c r="B31" s="24"/>
      <c r="C31" s="24"/>
      <c r="D31" s="24"/>
      <c r="E31" s="24"/>
    </row>
    <row r="32" spans="1:11" ht="18.75">
      <c r="B32" s="24"/>
      <c r="C32" s="24"/>
      <c r="D32" s="24"/>
      <c r="E32" s="24"/>
    </row>
    <row r="33" spans="2:5" ht="18.75">
      <c r="B33" s="24"/>
      <c r="C33" s="24"/>
      <c r="D33" s="24"/>
      <c r="E33" s="24"/>
    </row>
    <row r="34" spans="2:5" ht="18.75">
      <c r="B34" s="24"/>
      <c r="C34" s="24"/>
      <c r="D34" s="24"/>
      <c r="E34" s="24"/>
    </row>
    <row r="35" spans="2:5" ht="18.75">
      <c r="B35" s="24"/>
      <c r="C35" s="24"/>
      <c r="D35" s="24"/>
      <c r="E35" s="24"/>
    </row>
    <row r="36" spans="2:5" ht="18.75">
      <c r="B36" s="24"/>
      <c r="C36" s="24"/>
      <c r="D36" s="24"/>
      <c r="E36" s="24"/>
    </row>
    <row r="37" spans="2:5" ht="18.75">
      <c r="B37" s="24"/>
      <c r="C37" s="24"/>
      <c r="D37" s="24"/>
      <c r="E37" s="24"/>
    </row>
    <row r="38" spans="2:5" ht="18.75">
      <c r="B38" s="24"/>
      <c r="C38" s="24"/>
      <c r="D38" s="24"/>
      <c r="E38" s="24"/>
    </row>
    <row r="39" spans="2:5" ht="18.75">
      <c r="B39" s="24"/>
      <c r="C39" s="24"/>
      <c r="D39" s="24"/>
      <c r="E39" s="24"/>
    </row>
  </sheetData>
  <mergeCells count="18">
    <mergeCell ref="B5:B6"/>
    <mergeCell ref="A12:A13"/>
    <mergeCell ref="J1:K1"/>
    <mergeCell ref="B17:B18"/>
    <mergeCell ref="C17:C18"/>
    <mergeCell ref="D17:D18"/>
    <mergeCell ref="A17:A18"/>
    <mergeCell ref="K17:K18"/>
    <mergeCell ref="K12:K13"/>
    <mergeCell ref="J2:K2"/>
    <mergeCell ref="A3:K3"/>
    <mergeCell ref="A7:K7"/>
    <mergeCell ref="K5:K6"/>
    <mergeCell ref="A8:K8"/>
    <mergeCell ref="C5:E5"/>
    <mergeCell ref="F5:J5"/>
    <mergeCell ref="B12:B15"/>
    <mergeCell ref="A5:A6"/>
  </mergeCells>
  <phoneticPr fontId="0" type="noConversion"/>
  <pageMargins left="0.51181102362204722" right="0.31496062992125984" top="0.74803149606299213" bottom="0.35433070866141736" header="0.31496062992125984" footer="0.31496062992125984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КРУДОР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</dc:creator>
  <cp:lastModifiedBy>Евгения</cp:lastModifiedBy>
  <cp:lastPrinted>2020-11-13T07:26:14Z</cp:lastPrinted>
  <dcterms:created xsi:type="dcterms:W3CDTF">2007-03-12T09:21:02Z</dcterms:created>
  <dcterms:modified xsi:type="dcterms:W3CDTF">2020-11-13T07:26:22Z</dcterms:modified>
</cp:coreProperties>
</file>