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3"/>
  </bookViews>
  <sheets>
    <sheet name="ГПприл.2-объемы" sheetId="1" r:id="rId1"/>
    <sheet name="ПП1" sheetId="2" r:id="rId2"/>
    <sheet name="ПП2" sheetId="3" r:id="rId3"/>
    <sheet name="ПП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'ГПприл.2-объемы'!$5:$6</definedName>
    <definedName name="_xlnm.Print_Titles" localSheetId="1">'ПП1'!$5:$6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'ГПприл.2-объемы'!$A$1:$M$29</definedName>
    <definedName name="_xlnm.Print_Area" localSheetId="1">'ПП1'!$A$1:$N$51</definedName>
    <definedName name="_xlnm.Print_Area" localSheetId="2">'ПП2'!$A$1:$N$21</definedName>
    <definedName name="_xlnm.Print_Area" localSheetId="3">'ПП3'!$A$1:$N$24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<sst xmlns="http://schemas.openxmlformats.org/spreadsheetml/2006/main" count="434" uniqueCount="171">
  <si>
    <t>краевой бюджет</t>
  </si>
  <si>
    <t>Т.В. Веселина</t>
  </si>
  <si>
    <t>Первый заместитель министра культуры  Красноярского края</t>
  </si>
  <si>
    <t>Итого на  
2014-2016 годы</t>
  </si>
  <si>
    <t xml:space="preserve">Организация и     
проведение        
информационных    
туров             
</t>
  </si>
  <si>
    <t>4.1.1.</t>
  </si>
  <si>
    <t>4.1.2.</t>
  </si>
  <si>
    <t>4.1.3.</t>
  </si>
  <si>
    <t>4.1.4.</t>
  </si>
  <si>
    <t xml:space="preserve">Поддержка         
событийного       
мероприятия       
("Енисейская уха")
и разработка      
руководства по    
использованию     
фирменного стиля  
"Августовской     
ярмарки" и        
"Енисейской ухи"  
</t>
  </si>
  <si>
    <t xml:space="preserve">Предоставление    
субсидии бюджету  
муниципального    
образования город 
Енисейск на       
создание условий  
для развития      
туризма в городе  
Енисейске         
</t>
  </si>
  <si>
    <t>Итого по задаче 4</t>
  </si>
  <si>
    <t xml:space="preserve">Разработка проекта
развития северного
направления для   
автотуристов (по  
пути следования   
город Красноярск -
город Енисейск)   
</t>
  </si>
  <si>
    <t xml:space="preserve">Подготовка        
справочно-        
информационной,   
сувенирной продукции и       
другого медиа-материала для     
использования в рамках            
информационной    
кампании          
</t>
  </si>
  <si>
    <t xml:space="preserve">Проектная и рабочая документация на   
создание 3        
сервисных точек по
пути следования   
город Красноярск -
город Енисейск    
</t>
  </si>
  <si>
    <t>федеральные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</si>
  <si>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</si>
  <si>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</si>
  <si>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</si>
  <si>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</si>
  <si>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</si>
  <si>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</si>
  <si>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</si>
  <si>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</si>
  <si>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</si>
  <si>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</si>
  <si>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</si>
  <si>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</si>
  <si>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</si>
  <si>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министерство строительства и архитектуры Красноярского края</t>
  </si>
  <si>
    <t>Итого  по задаче 1</t>
  </si>
  <si>
    <t>2</t>
  </si>
  <si>
    <t>2.1.</t>
  </si>
  <si>
    <t>министерство транспорта Красноярского края</t>
  </si>
  <si>
    <t>Итого  по задаче 2</t>
  </si>
  <si>
    <t>3</t>
  </si>
  <si>
    <t>Задача 3. Модернизация инженерной инфраструктуры исторической части города Енисейска</t>
  </si>
  <si>
    <t>3.1.</t>
  </si>
  <si>
    <t>министерство энергетики и жилищно-коммунального хозяйства Красноярского края</t>
  </si>
  <si>
    <t>Строительство ливневой канализации протяженностью 13,034 км в исторической части города. Строительство системы водоотведения протяженностью 4,3 км в исторической части города</t>
  </si>
  <si>
    <t>Итого  по задаче 3</t>
  </si>
  <si>
    <t>4</t>
  </si>
  <si>
    <t>Задача 4. Содействие развитию туризма в городе Енисейске</t>
  </si>
  <si>
    <t>4.1</t>
  </si>
  <si>
    <t>министерство спорта, туризма и молодежной политики Красноярского края</t>
  </si>
  <si>
    <t>Итого по программе</t>
  </si>
  <si>
    <t>в том числе:</t>
  </si>
  <si>
    <t>244</t>
  </si>
  <si>
    <t>Итого на 2014 -2016 годы</t>
  </si>
  <si>
    <t>130</t>
  </si>
  <si>
    <t>08</t>
  </si>
  <si>
    <t>1.1.</t>
  </si>
  <si>
    <t>01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</si>
  <si>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посредством информационного тура не менее 20 представителей средств  массовой информации и туристской индустрии ежегодно
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</si>
  <si>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не менее 450 тыс. человек ежегодно           
</t>
  </si>
  <si>
    <t>4.2.</t>
  </si>
  <si>
    <t>522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</si>
  <si>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</si>
  <si>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</si>
  <si>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</si>
  <si>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</si>
  <si>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</si>
  <si>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164</t>
  </si>
  <si>
    <t>архивное агентство Красноярского края</t>
  </si>
  <si>
    <t>170</t>
  </si>
  <si>
    <t>510</t>
  </si>
  <si>
    <t>711</t>
  </si>
  <si>
    <t>Подпрограмма 1</t>
  </si>
  <si>
    <t>всего расходные обязательства по подпрограмме</t>
  </si>
  <si>
    <t>Подпрограмма 2</t>
  </si>
  <si>
    <t>Подпрограмма 3</t>
  </si>
  <si>
    <t xml:space="preserve">Устройство ливневой  канализации и системы водоотведения в городе Енисейске
</t>
  </si>
  <si>
    <t>0502</t>
  </si>
  <si>
    <t>Создание условий для развития туризма в  городе  Енисейске</t>
  </si>
  <si>
    <t>0412</t>
  </si>
  <si>
    <t>Муниципальная программа</t>
  </si>
  <si>
    <t>Цель подпрограммы 1 – Создание благоприятных условий для развития малого и среднего предпринимательства в Богучанском районе</t>
  </si>
  <si>
    <t>Задача 1. Имущественная поддержка субъектов малого и среднего предпринимательства</t>
  </si>
  <si>
    <t>Оказание имущественной поддержки субъектам малого и среднего предпринимательства осуществляется в виде передачи  во владение и (или) в пользование имущества, находящегося в муниципальной собственности Богучанского района и включенного в перечень муниципального имущества</t>
  </si>
  <si>
    <t>Администрация Богучанского района</t>
  </si>
  <si>
    <t>обеспечить не менее 5 субъектов малого и среднего предпринимательства помещениями, пригодными для осуществления предпринимательской деятельности</t>
  </si>
  <si>
    <t>Задача 2. Информационно-консультационная поддержка субъектов малого и среднего предпринимательства</t>
  </si>
  <si>
    <t xml:space="preserve">Формирование и развитие инфраструктуры поддержки малого и (или) среднего предпринимательства, развитие единой системы информационно-консультационной и образовательной поддержки субъектов малого и (или) среднего предпринимательства  </t>
  </si>
  <si>
    <t>2.2</t>
  </si>
  <si>
    <t>Оказание содействия субъектам малого и среднего предпринимательства в получении муниципальной поддержки по подпрограмме «Развитие субъектов малого и среднего  предпринимательства в  Богучанском районе» на 2014-2016 годы (предварительная экспертиза заявок и прилагаемых документов, помощь в оформлении документов)</t>
  </si>
  <si>
    <t xml:space="preserve">Консультационная и информационная поддержка  – не менее 30 субъектов МСП ежегодно; </t>
  </si>
  <si>
    <t>Консультационная поддержка – не менее 10 субъектов МСП ежегодно;</t>
  </si>
  <si>
    <t xml:space="preserve">Проведение и организация семинаров для субъектов малого и среднего  предпринимательства  по вопросам ведения предпринимательской деятельности </t>
  </si>
  <si>
    <t>2.3</t>
  </si>
  <si>
    <t>Информационно-консультационная поддержка на бесплатной и льготной основе – более 60 субъектов МСП ежегодно</t>
  </si>
  <si>
    <t>Создание интернет-ресурсов для  субъектов малого и среднего  предпринимательства</t>
  </si>
  <si>
    <t>2.4</t>
  </si>
  <si>
    <t>Обеспечение доступности информационно-консультационных ресурсов. Количество посещений специализированного сайта – более 200 ежегодно</t>
  </si>
  <si>
    <t xml:space="preserve">Опубликование информации  в средствах массовой информации о формах муниципальной поддержки субъектов малого и среднего предпринимательства </t>
  </si>
  <si>
    <t>2.5</t>
  </si>
  <si>
    <t xml:space="preserve">Разместить не менее 4-х публикаций в средствах  массовой информации;
Не менее 4 объявлений ТРК «Спектр» для субъектов МСП
</t>
  </si>
  <si>
    <t xml:space="preserve">Организация торжественных мероприятий, посвященных профессиональному празднику –Дню предпринимателя </t>
  </si>
  <si>
    <t>2.6</t>
  </si>
  <si>
    <t>Приобрести грамоты, блокноты для записей, шариковые ручки  для награждения  не менее 15 единиц;</t>
  </si>
  <si>
    <t>Задача 3.Финансовая поддержка субъектов малого и среднего предпринимательства</t>
  </si>
  <si>
    <t>3.1</t>
  </si>
  <si>
    <t xml:space="preserve">Субсидии субъектам малого и среднего предпринимательства, на возмещение части затрат, связанных с реализацией мер по энергосбережению и
 повышению энергетической 
эффективности
</t>
  </si>
  <si>
    <t>3.2</t>
  </si>
  <si>
    <t xml:space="preserve">Поддержано не менее -2 субъектов МСП ежегодно
сохранено  рабочих мест – не менее 15 ежегодно; привлечено инвестиций  - 6000 тыс. рублей
</t>
  </si>
  <si>
    <t xml:space="preserve">Субсидии субъектам малого и среднего предпринимательства на возмещение части затрат по разработке бизнес-планов проектов, планирующих реализацию инвестиционных проектов </t>
  </si>
  <si>
    <t>3.3</t>
  </si>
  <si>
    <t>3.4</t>
  </si>
  <si>
    <t>3.7</t>
  </si>
  <si>
    <t xml:space="preserve">
Поддержано   субъектов МСП – не менее 1 ежегодно;
создано рабочих мест – не менее 2 ежегодно; привлечено инвестиций  ежегодно– более 40,0 тыс.руб. 
</t>
  </si>
  <si>
    <t xml:space="preserve">Поддержано не менее -2 субъектов МСП ежегодно; 
создано рабочих мест не менее -5 ежегодно;
сохранено рабочих мест-  не менее 30;
привлечено инвестиций – 4000,0 тыс. рублей ежегодно 
</t>
  </si>
  <si>
    <t>Субсидии субъектам малого и 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</si>
  <si>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 xml:space="preserve">Поддержано не менее -2 субъектов МСП ежегодно; 
Сохранено рабочих мест-   не менее – 20 ежегодно;
создано рабочих мест не менее -11 ежегодно;
привлечено инвестиций – 24000,0 тыс. рублей ежегодно
</t>
  </si>
  <si>
    <t xml:space="preserve">Поддержано не менее -2 субъектов МСП ежегодно; 
сохранено рабочих мест не менее -11 ежегодно;
создано рабочих мест- не менее 4 ежегодно;
привлечено инвестиций – 24000,0 тыс. рублей ежегодно
</t>
  </si>
  <si>
    <t>3.5.</t>
  </si>
  <si>
    <t>3.6.</t>
  </si>
  <si>
    <t>Субсидии на возмещение части затрат, связанных с приобретением  основных средств для  организации деятельности вновь созданных  субъектов малого и среднего предпринимательства</t>
  </si>
  <si>
    <t xml:space="preserve">Поддержано субъектов МСП – не менее 2 ежегодно;
Сохранено рабочих мест  - не менее 2 ежегодно
создано рабочих мест – не менее 6 ежегодно; 
привлечено        инвестиций – более 6000 тыс. рублей
</t>
  </si>
  <si>
    <t xml:space="preserve">Поддержано субъектов МСП – не менее 1 ежегодно;
создано рабочих мест – не менее 10;
сохранено не менее 5 рабочих мест; 
привлечено        инвестиций – более 4000,0 тыс. рублей 
</t>
  </si>
  <si>
    <r>
      <t xml:space="preserve">Количество посетителей событийных мероприятий в городе Енисейске и Енисейском районе составит не менее </t>
    </r>
    <r>
      <rPr>
        <sz val="14"/>
        <color indexed="12"/>
        <rFont val="Times New Roman"/>
        <family val="1"/>
      </rPr>
      <t xml:space="preserve">45 тыс. человек </t>
    </r>
    <r>
      <rPr>
        <sz val="14"/>
        <color indexed="8"/>
        <rFont val="Times New Roman"/>
        <family val="1"/>
      </rPr>
      <t xml:space="preserve">
</t>
    </r>
  </si>
  <si>
    <r>
      <t>Количество  проинформированных лиц о туристско-рекреационных возможностях и услугах на территории города Енисейск и Енисейского района  не менее</t>
    </r>
    <r>
      <rPr>
        <sz val="14"/>
        <color indexed="10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 xml:space="preserve">290 тыс. человек </t>
    </r>
    <r>
      <rPr>
        <sz val="14"/>
        <color indexed="8"/>
        <rFont val="Times New Roman"/>
        <family val="1"/>
      </rPr>
      <t xml:space="preserve">
</t>
    </r>
  </si>
  <si>
    <t>Итого по подпрограмме</t>
  </si>
  <si>
    <t>администрация Богучанского района</t>
  </si>
  <si>
    <t>"Развитие инвестиционной,  инновационной  деятельности, малого и среднего предпринимательства на  территории  Богучанского района" на 2014-2016 годы</t>
  </si>
  <si>
    <t>"Развитие субъектов малого и среднего  предпринимательства в  Богучанском районе" на 2014-2016 годы</t>
  </si>
  <si>
    <t xml:space="preserve">Перечень мероприятий подпрограммы " Развитие субъектов малого и среднего  предпринимательства в  Богучанском районе" на 2014-2016 годы  с указанием объема средств на их реализацию и ожидаемых результатов
</t>
  </si>
  <si>
    <t xml:space="preserve">Цель. Создание благоприятных условий для роста  инновационного потенциала в Богучанском районе. </t>
  </si>
  <si>
    <t>обеспечить не менее 3  субъектов малого и среднего предпринимательства помещениями, пригодными для предпринимательской деятельности</t>
  </si>
  <si>
    <t>-</t>
  </si>
  <si>
    <t>2.1</t>
  </si>
  <si>
    <t xml:space="preserve">Субсидии субъектам малого и (или) среднего предпринимательства  в целях   возмещения  части произведенных затрат. </t>
  </si>
  <si>
    <t xml:space="preserve">Приложение № 2 
к подпрограмме "Обеспечение реализации муниципальной программы и прочие мероприятия"                              </t>
  </si>
  <si>
    <t>Задача 2. Управление и контроль за реализацией муниципальной программы</t>
  </si>
  <si>
    <t>Обеспечение эффективного управления  государственными финансами</t>
  </si>
  <si>
    <t xml:space="preserve">Руководство и управление в сфере установленных функций органов местного самоуправления </t>
  </si>
  <si>
    <t xml:space="preserve"> Формирование ежегодного отчета об эффективности реализации программы, включающего анализ и предложения по совершенствованию инструментов  поддержки</t>
  </si>
  <si>
    <t>информационное сопровождение програмных мероприятий в печатных , электронных телевизионных источниках</t>
  </si>
  <si>
    <t xml:space="preserve">"Обеспечение реализации муниципальной программы и прочие мероприятия"                              </t>
  </si>
  <si>
    <t xml:space="preserve">«Развитие инновационной деятельности на территории  Богучанского  района»  на 2014-2016 годы      </t>
  </si>
  <si>
    <t xml:space="preserve">Цель. - Создание условий для эффективного управления финансовыми ресурсами в рамках выполнения установленных функций и полномочий. </t>
  </si>
  <si>
    <t>Задача 1.Повышения качества оказания  муниципальных услуг.Обеспечение эффективного управления  финансовыми ресурсами</t>
  </si>
  <si>
    <t>Расходы (руб.), годы</t>
  </si>
  <si>
    <t>Расходы ( руб.), годы</t>
  </si>
  <si>
    <t>х</t>
  </si>
  <si>
    <t xml:space="preserve">краевой бюджет </t>
  </si>
  <si>
    <t>районный бюджет</t>
  </si>
  <si>
    <t>районный  бюджет</t>
  </si>
  <si>
    <t xml:space="preserve">Приложение № 2
к муниципальной  программе "Развитие инвестиционной,  инновационной  деятельности, малого и среднего предпринимательства на  территории  Богучанского района" на 2014-2016 годы
</t>
  </si>
  <si>
    <t>Субсидии   на возмещение части затрат  субъектов малого и    среднего предпринимательства, занимающихся лесопереработкой,  переработкой дикоросов, переработкой сельскохозяйственной продукции (кроме включенных в реестр субъектов агропромышленного комплекса края), претендующих на получение поддержки на приобретение специальной техники, перерабатывающего (обрабатывающего) оборудования, агрегатов и комплексов</t>
  </si>
  <si>
    <t>Субсидирование части затрат, связанных с уплатой субъектом малого и среднего предпринимательства лизинговых платежей, по лизинговым договорам, из расчета не более двух третьих ставки рефинансирования Центрального банка Российской Федерации, действовавшей на момент уплаты лизинговых платежей субъектом малого и  среднего предпринимательства от остаточной стоимости предмета лизинга</t>
  </si>
  <si>
    <t xml:space="preserve">Субсидии  субъектам малого и  среднего предпринимательства на организацию  групп дневного  времяпровождения  детей дошкольного возраста </t>
  </si>
  <si>
    <t xml:space="preserve">Приложение № 2 
к  подпрограмме "Развитие субъектов малого и среднего  предпринимательства в  Богучанском районе" на 2014-2016 годы
</t>
  </si>
  <si>
    <t>Задача 1. -Имущественная поддержка субъектов малого и среднего предпринимательства, осуществляющих разработку и внедрение инновационной продукции;</t>
  </si>
  <si>
    <t>Задача 2.Финансовая поддержка субъектов малого и среднего предпринимательства, осуществляющих разработку и внедрение инновационной продукции.</t>
  </si>
  <si>
    <t xml:space="preserve">Поддержано не менее -3 субъектов МСП  2015-2016 гг.;
сохранено  рабочих мест – не менее 30 ежегодно; привлечено инвестиций  - 10000 тыс. рублей  за   2015-2016 гг.
</t>
  </si>
  <si>
    <t xml:space="preserve">Достижение ежегодгно показателя 5 баллов по уровню  исполнения расходов Главного распорядителя бюджетных средств.                                                 Соблюдение Главным распорядителем годовой бюджетной  отчетности.  </t>
  </si>
  <si>
    <t>Доля субъектов  малого и среднего предпринимательства, обратившихся за поддержкой в результате полученных сведений из СМИ,  в общем объеме обратившихся-  50 процентов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</si>
  <si>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"Развитие инвестиционной,  инновационной  деятельности, малого и среднего предпринимательства на  территории  Богучанского района" на 2014-2016 годы
</t>
  </si>
  <si>
    <t xml:space="preserve">Приложение № 2 
к подпрограмме "Развитие инновационной деятельности на территории  Богучанского  района" на 2014-2016 годы      </t>
  </si>
  <si>
    <t>Перечень мероприятий подпрограммы "Развитие инновационной деятельности на территории  Богучанского  района"  на 2014-2016 годы      
с указанием объема средств на их реализацию и ожидаемых результатов</t>
  </si>
  <si>
    <t>Перечень мероприятий подпрограммы  "Обеспечение условий реализации муниципальной программы и прочие мероприятия"
с указанием объема средств на их реализацию и ожидаемых результатов</t>
  </si>
  <si>
    <t>Задача 3. Обеспечение  систематического  освещения информации о реализации мероприятий в СМИ</t>
  </si>
  <si>
    <t>7607</t>
  </si>
  <si>
    <t>810</t>
  </si>
  <si>
    <t>8003</t>
  </si>
  <si>
    <t>8201</t>
  </si>
  <si>
    <t>8002</t>
  </si>
  <si>
    <t>Статус (муниципальная программа, подпрограмма)</t>
  </si>
  <si>
    <t>Приложение № 1 к Постановлению администрации Богучанского  района   от 25.12.2013 №  1689-п</t>
  </si>
  <si>
    <t>Приложение №  2
к  Постановлению администрации Богучанского района от  25.12.2013 № 1689-п</t>
  </si>
  <si>
    <t>Приложение №  3
к  Постановлению администрации Богучанского района от  25.12.2013  № 1689-п</t>
  </si>
  <si>
    <t>Приложение № 4 к Постановлению  администрации Богучанского  района от 25.122013 № 1689-п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</si>
</sst>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/>
    </xf>
    <xf numFmtId="0" fontId="2" fillId="24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165" fontId="9" fillId="0" borderId="10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165" fontId="32" fillId="0" borderId="10" xfId="0" applyNumberFormat="1" applyFont="1" applyFill="1" applyBorder="1" applyAlignment="1">
      <alignment horizontal="right" vertical="top" wrapText="1"/>
    </xf>
    <xf numFmtId="165" fontId="9" fillId="0" borderId="15" xfId="0" applyNumberFormat="1" applyFont="1" applyFill="1" applyBorder="1" applyAlignment="1">
      <alignment horizontal="right" vertical="top" wrapText="1"/>
    </xf>
    <xf numFmtId="165" fontId="32" fillId="0" borderId="15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top" wrapText="1"/>
    </xf>
    <xf numFmtId="49" fontId="32" fillId="0" borderId="18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top" wrapText="1"/>
    </xf>
    <xf numFmtId="49" fontId="32" fillId="0" borderId="14" xfId="0" applyNumberFormat="1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166" fontId="9" fillId="0" borderId="10" xfId="0" applyNumberFormat="1" applyFont="1" applyBorder="1" applyAlignment="1">
      <alignment/>
    </xf>
    <xf numFmtId="166" fontId="9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horizontal="left" wrapText="1"/>
    </xf>
    <xf numFmtId="166" fontId="9" fillId="0" borderId="10" xfId="0" applyNumberFormat="1" applyFont="1" applyBorder="1" applyAlignment="1">
      <alignment horizontal="left"/>
    </xf>
    <xf numFmtId="166" fontId="9" fillId="0" borderId="10" xfId="0" applyNumberFormat="1" applyFont="1" applyBorder="1" applyAlignment="1">
      <alignment horizontal="left" wrapText="1"/>
    </xf>
    <xf numFmtId="165" fontId="9" fillId="0" borderId="10" xfId="0" applyNumberFormat="1" applyFont="1" applyFill="1" applyBorder="1" applyAlignment="1">
      <alignment horizontal="left" wrapText="1"/>
    </xf>
    <xf numFmtId="165" fontId="9" fillId="0" borderId="19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32" fillId="0" borderId="0" xfId="0" applyNumberFormat="1" applyFont="1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0" fontId="34" fillId="0" borderId="17" xfId="0" applyFont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9" fillId="0" borderId="17" xfId="0" applyFont="1" applyFill="1" applyBorder="1" applyAlignment="1">
      <alignment wrapText="1"/>
    </xf>
    <xf numFmtId="49" fontId="9" fillId="0" borderId="17" xfId="0" applyNumberFormat="1" applyFont="1" applyFill="1" applyBorder="1" applyAlignment="1">
      <alignment wrapText="1"/>
    </xf>
    <xf numFmtId="165" fontId="9" fillId="0" borderId="17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wrapText="1"/>
    </xf>
    <xf numFmtId="49" fontId="32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1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0" xfId="61" applyFont="1" applyFill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&#1073;&#1102;&#1076;&#1078;&#1077;&#1090;%202008%20&#1085;&#1072;%20entirenetwork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3;&#1086;&#1088;&#1084;&#1072;&#1090;&#1080;&#1074;&#1085;.%20&#1072;&#1082;&#1090;&#1099;%20%20&#1087;&#1086;%20&#1084;&#1072;&#1083;&#1086;&#1084;&#1091;%20&#1087;&#1088;&#1077;&#1076;&#1087;&#1088;&#1080;&#1085;&#1084;&#1072;&#1090;&#1077;&#1083;&#1100;&#1089;&#1090;&#1074;&#1091;%20&#1041;&#1086;&#1075;&#1091;&#1095;&#1072;&#1085;&#1089;&#1082;&#1080;&#1081;%20&#1088;&#1072;&#1081;&#1086;&#1085;\&#1053;&#1054;&#1042;&#1040;&#1071;%20&#1055;&#1056;&#1054;&#1043;&#1056;&#1040;&#1052;&#1052;&#1040;%20%20%20&#1085;&#1072;%202014\&#1087;&#1088;&#1086;&#1075;&#1088;&#1072;&#1084;&#1084;&#1072;%20%20&#1087;&#1086;&#1087;&#1088;&#1072;&#1074;&#1083;&#1077;&#1085;&#1085;&#1072;&#1103;%20%202014\&#1055;&#1088;&#1080;&#1083;%202%20&#1082;%20&#1087;&#1086;&#1076;&#1087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ГПприл.2-объемы"/>
      <sheetName val="ГПприл3-объемыОценка"/>
      <sheetName val="ГПприл4ГЗ"/>
      <sheetName val="ПП1"/>
      <sheetName val="ПП2"/>
      <sheetName val="ПП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1"/>
  <sheetViews>
    <sheetView zoomScale="85" zoomScaleNormal="85" zoomScaleSheetLayoutView="70" zoomScalePageLayoutView="0" workbookViewId="0" topLeftCell="A27">
      <selection activeCell="E9" sqref="E9"/>
    </sheetView>
  </sheetViews>
  <sheetFormatPr defaultColWidth="9.00390625" defaultRowHeight="12.75" outlineLevelCol="1"/>
  <cols>
    <col min="1" max="1" width="18.375" style="11" customWidth="1"/>
    <col min="2" max="2" width="23.125" style="11" customWidth="1"/>
    <col min="3" max="3" width="24.75390625" style="11" customWidth="1"/>
    <col min="4" max="4" width="8.00390625" style="11" customWidth="1"/>
    <col min="5" max="5" width="7.125" style="11" customWidth="1"/>
    <col min="6" max="6" width="4.375" style="11" customWidth="1"/>
    <col min="7" max="7" width="4.875" style="11" customWidth="1"/>
    <col min="8" max="8" width="6.375" style="11" customWidth="1"/>
    <col min="9" max="9" width="7.625" style="11" customWidth="1"/>
    <col min="10" max="10" width="16.25390625" style="11" bestFit="1" customWidth="1"/>
    <col min="11" max="11" width="16.25390625" style="11" customWidth="1"/>
    <col min="12" max="12" width="16.875" style="11" customWidth="1"/>
    <col min="13" max="13" width="17.375" style="11" customWidth="1"/>
    <col min="14" max="14" width="8.875" style="11" customWidth="1"/>
    <col min="15" max="15" width="16.25390625" style="11" hidden="1" customWidth="1" outlineLevel="1"/>
    <col min="16" max="17" width="16.125" style="11" hidden="1" customWidth="1" outlineLevel="1"/>
    <col min="18" max="18" width="0" style="11" hidden="1" customWidth="1" outlineLevel="1"/>
    <col min="19" max="19" width="9.125" style="11" customWidth="1" collapsed="1"/>
    <col min="20" max="20" width="13.875" style="11" bestFit="1" customWidth="1"/>
    <col min="21" max="16384" width="9.125" style="11" customWidth="1"/>
  </cols>
  <sheetData>
    <row r="1" spans="9:13" ht="40.5" customHeight="1">
      <c r="I1" s="123" t="s">
        <v>167</v>
      </c>
      <c r="J1" s="123"/>
      <c r="K1" s="123"/>
      <c r="L1" s="123"/>
      <c r="M1" s="123"/>
    </row>
    <row r="2" spans="1:13" ht="86.25" customHeight="1">
      <c r="A2" s="24"/>
      <c r="B2" s="24"/>
      <c r="C2" s="24"/>
      <c r="D2" s="24"/>
      <c r="E2" s="24"/>
      <c r="F2" s="24"/>
      <c r="G2" s="24"/>
      <c r="H2" s="24"/>
      <c r="I2" s="114" t="s">
        <v>146</v>
      </c>
      <c r="J2" s="114"/>
      <c r="K2" s="114"/>
      <c r="L2" s="114"/>
      <c r="M2" s="114"/>
    </row>
    <row r="3" spans="1:13" ht="74.25" customHeight="1">
      <c r="A3" s="115" t="s">
        <v>156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7" ht="15.75">
      <c r="A4" s="24"/>
      <c r="B4" s="24"/>
      <c r="C4" s="24"/>
      <c r="D4" s="24"/>
      <c r="E4" s="24"/>
      <c r="F4" s="31">
        <v>8</v>
      </c>
      <c r="G4" s="24"/>
      <c r="H4" s="24"/>
      <c r="I4" s="24"/>
      <c r="J4" s="24"/>
      <c r="K4" s="24"/>
      <c r="L4" s="24"/>
      <c r="M4" s="24"/>
      <c r="O4" s="11">
        <f>3273967.4+28000</f>
        <v>3301967.4</v>
      </c>
      <c r="P4" s="11">
        <v>3307058.1</v>
      </c>
      <c r="Q4" s="11">
        <v>2895283.8</v>
      </c>
    </row>
    <row r="5" spans="1:17" ht="34.5" customHeight="1">
      <c r="A5" s="116" t="s">
        <v>166</v>
      </c>
      <c r="B5" s="116" t="s">
        <v>17</v>
      </c>
      <c r="C5" s="116" t="s">
        <v>57</v>
      </c>
      <c r="D5" s="116" t="s">
        <v>58</v>
      </c>
      <c r="E5" s="116"/>
      <c r="F5" s="116"/>
      <c r="G5" s="116"/>
      <c r="H5" s="116"/>
      <c r="I5" s="116"/>
      <c r="J5" s="116" t="s">
        <v>141</v>
      </c>
      <c r="K5" s="116"/>
      <c r="L5" s="116"/>
      <c r="M5" s="116"/>
      <c r="O5" s="12">
        <f>J7</f>
        <v>950000</v>
      </c>
      <c r="P5" s="12">
        <f>K7</f>
        <v>950000</v>
      </c>
      <c r="Q5" s="12">
        <f>L7</f>
        <v>1050000</v>
      </c>
    </row>
    <row r="6" spans="1:17" ht="39" customHeight="1">
      <c r="A6" s="116"/>
      <c r="B6" s="116"/>
      <c r="C6" s="116"/>
      <c r="D6" s="13" t="s">
        <v>21</v>
      </c>
      <c r="E6" s="13" t="s">
        <v>22</v>
      </c>
      <c r="F6" s="117" t="s">
        <v>23</v>
      </c>
      <c r="G6" s="118"/>
      <c r="H6" s="119"/>
      <c r="I6" s="13" t="s">
        <v>24</v>
      </c>
      <c r="J6" s="13" t="s">
        <v>25</v>
      </c>
      <c r="K6" s="13" t="s">
        <v>26</v>
      </c>
      <c r="L6" s="13" t="s">
        <v>27</v>
      </c>
      <c r="M6" s="13" t="s">
        <v>3</v>
      </c>
      <c r="O6" s="12">
        <f>O4-O5</f>
        <v>2351967.4</v>
      </c>
      <c r="P6" s="12">
        <f>P4-P5</f>
        <v>2357058.1</v>
      </c>
      <c r="Q6" s="12">
        <f>Q4-Q5</f>
        <v>1845283.7999999998</v>
      </c>
    </row>
    <row r="7" spans="1:20" ht="47.25">
      <c r="A7" s="120" t="s">
        <v>75</v>
      </c>
      <c r="B7" s="120" t="s">
        <v>122</v>
      </c>
      <c r="C7" s="4" t="s">
        <v>59</v>
      </c>
      <c r="D7" s="13">
        <v>806</v>
      </c>
      <c r="E7" s="13" t="s">
        <v>60</v>
      </c>
      <c r="F7" s="117" t="s">
        <v>60</v>
      </c>
      <c r="G7" s="118"/>
      <c r="H7" s="119"/>
      <c r="I7" s="13" t="s">
        <v>60</v>
      </c>
      <c r="J7" s="84">
        <f>J16+J20+J24</f>
        <v>950000</v>
      </c>
      <c r="K7" s="84">
        <f>K16+K20+K24</f>
        <v>950000</v>
      </c>
      <c r="L7" s="84">
        <f>L16+L20+L24</f>
        <v>1050000</v>
      </c>
      <c r="M7" s="84">
        <f>M16+M20+M24</f>
        <v>2950000</v>
      </c>
      <c r="T7" s="12"/>
    </row>
    <row r="8" spans="1:17" ht="33.75" customHeight="1">
      <c r="A8" s="121"/>
      <c r="B8" s="121"/>
      <c r="C8" s="4" t="s">
        <v>61</v>
      </c>
      <c r="D8" s="13"/>
      <c r="E8" s="13"/>
      <c r="F8" s="91"/>
      <c r="G8" s="91"/>
      <c r="H8" s="91"/>
      <c r="I8" s="13"/>
      <c r="J8" s="84"/>
      <c r="K8" s="84"/>
      <c r="L8" s="84"/>
      <c r="M8" s="84">
        <f aca="true" t="shared" si="0" ref="M8:M17">SUM(J8:L8)</f>
        <v>0</v>
      </c>
      <c r="O8" s="12">
        <v>2809386.2</v>
      </c>
      <c r="P8" s="12">
        <v>2813055.3</v>
      </c>
      <c r="Q8" s="12">
        <v>2810976</v>
      </c>
    </row>
    <row r="9" spans="1:17" ht="48" customHeight="1">
      <c r="A9" s="121"/>
      <c r="B9" s="121"/>
      <c r="C9" s="4" t="s">
        <v>121</v>
      </c>
      <c r="D9" s="13" t="s">
        <v>60</v>
      </c>
      <c r="E9" s="13" t="s">
        <v>60</v>
      </c>
      <c r="F9" s="91" t="s">
        <v>60</v>
      </c>
      <c r="G9" s="91" t="s">
        <v>60</v>
      </c>
      <c r="H9" s="91" t="s">
        <v>60</v>
      </c>
      <c r="I9" s="13" t="s">
        <v>60</v>
      </c>
      <c r="J9" s="84">
        <f>J19</f>
        <v>0</v>
      </c>
      <c r="K9" s="84">
        <f>K19+K22</f>
        <v>0</v>
      </c>
      <c r="L9" s="84">
        <f>L19+L22</f>
        <v>0</v>
      </c>
      <c r="M9" s="84">
        <f>M19+M22</f>
        <v>0</v>
      </c>
      <c r="O9" s="12">
        <f>J9-'[13]ПП3'!J85-'[13]ПП3'!J98-'[13]ПП3'!J99</f>
        <v>-10023.9</v>
      </c>
      <c r="P9" s="12">
        <f>K9-'[13]ПП3'!K85-'[13]ПП3'!K98-'[13]ПП3'!K99</f>
        <v>-10066</v>
      </c>
      <c r="Q9" s="12">
        <f>L9-'[13]ПП3'!L85-'[13]ПП3'!L98-'[13]ПП3'!L99</f>
        <v>-10066</v>
      </c>
    </row>
    <row r="10" spans="1:18" ht="63" customHeight="1" hidden="1">
      <c r="A10" s="121"/>
      <c r="B10" s="121"/>
      <c r="C10" s="4" t="s">
        <v>29</v>
      </c>
      <c r="D10" s="2" t="s">
        <v>49</v>
      </c>
      <c r="E10" s="13" t="s">
        <v>60</v>
      </c>
      <c r="F10" s="116" t="s">
        <v>60</v>
      </c>
      <c r="G10" s="116"/>
      <c r="H10" s="116"/>
      <c r="I10" s="13" t="s">
        <v>60</v>
      </c>
      <c r="J10" s="84"/>
      <c r="K10" s="84"/>
      <c r="L10" s="84"/>
      <c r="M10" s="84">
        <f t="shared" si="0"/>
        <v>0</v>
      </c>
      <c r="O10" s="12">
        <f>O9-O8</f>
        <v>-2819410.1</v>
      </c>
      <c r="P10" s="12">
        <f>P9-P8</f>
        <v>-2823121.3</v>
      </c>
      <c r="Q10" s="12">
        <f>Q9-Q8</f>
        <v>-2821042</v>
      </c>
      <c r="R10" s="11" t="s">
        <v>15</v>
      </c>
    </row>
    <row r="11" spans="1:15" ht="63" customHeight="1" hidden="1">
      <c r="A11" s="121"/>
      <c r="B11" s="121"/>
      <c r="C11" s="4" t="s">
        <v>44</v>
      </c>
      <c r="D11" s="2" t="s">
        <v>62</v>
      </c>
      <c r="E11" s="13" t="s">
        <v>60</v>
      </c>
      <c r="F11" s="116" t="s">
        <v>60</v>
      </c>
      <c r="G11" s="116"/>
      <c r="H11" s="116"/>
      <c r="I11" s="13" t="s">
        <v>60</v>
      </c>
      <c r="J11" s="84" t="e">
        <f>#REF!</f>
        <v>#REF!</v>
      </c>
      <c r="K11" s="84" t="e">
        <f>#REF!</f>
        <v>#REF!</v>
      </c>
      <c r="L11" s="84" t="e">
        <f>#REF!</f>
        <v>#REF!</v>
      </c>
      <c r="M11" s="84" t="e">
        <f t="shared" si="0"/>
        <v>#REF!</v>
      </c>
      <c r="O11" s="12"/>
    </row>
    <row r="12" spans="1:13" ht="31.5" customHeight="1" hidden="1">
      <c r="A12" s="121"/>
      <c r="B12" s="121"/>
      <c r="C12" s="4" t="s">
        <v>63</v>
      </c>
      <c r="D12" s="2" t="s">
        <v>64</v>
      </c>
      <c r="E12" s="13" t="s">
        <v>60</v>
      </c>
      <c r="F12" s="116" t="s">
        <v>60</v>
      </c>
      <c r="G12" s="116"/>
      <c r="H12" s="116"/>
      <c r="I12" s="13" t="s">
        <v>60</v>
      </c>
      <c r="J12" s="84"/>
      <c r="K12" s="84"/>
      <c r="L12" s="84"/>
      <c r="M12" s="84">
        <f t="shared" si="0"/>
        <v>0</v>
      </c>
    </row>
    <row r="13" spans="1:13" ht="78.75" customHeight="1" hidden="1">
      <c r="A13" s="121"/>
      <c r="B13" s="121"/>
      <c r="C13" s="4" t="s">
        <v>38</v>
      </c>
      <c r="D13" s="2" t="s">
        <v>65</v>
      </c>
      <c r="E13" s="13" t="s">
        <v>60</v>
      </c>
      <c r="F13" s="116" t="s">
        <v>60</v>
      </c>
      <c r="G13" s="116"/>
      <c r="H13" s="116"/>
      <c r="I13" s="13" t="s">
        <v>60</v>
      </c>
      <c r="J13" s="84" t="e">
        <f>#REF!</f>
        <v>#REF!</v>
      </c>
      <c r="K13" s="84" t="e">
        <f>#REF!</f>
        <v>#REF!</v>
      </c>
      <c r="L13" s="84" t="e">
        <f>#REF!</f>
        <v>#REF!</v>
      </c>
      <c r="M13" s="84" t="e">
        <f t="shared" si="0"/>
        <v>#REF!</v>
      </c>
    </row>
    <row r="14" spans="1:13" ht="47.25" customHeight="1" hidden="1">
      <c r="A14" s="121"/>
      <c r="B14" s="121"/>
      <c r="C14" s="4" t="s">
        <v>33</v>
      </c>
      <c r="D14" s="2" t="s">
        <v>66</v>
      </c>
      <c r="E14" s="13" t="s">
        <v>60</v>
      </c>
      <c r="F14" s="116" t="s">
        <v>60</v>
      </c>
      <c r="G14" s="116"/>
      <c r="H14" s="116"/>
      <c r="I14" s="13" t="s">
        <v>60</v>
      </c>
      <c r="J14" s="84" t="e">
        <f>#REF!</f>
        <v>#REF!</v>
      </c>
      <c r="K14" s="84" t="e">
        <f>#REF!</f>
        <v>#REF!</v>
      </c>
      <c r="L14" s="84" t="e">
        <f>#REF!</f>
        <v>#REF!</v>
      </c>
      <c r="M14" s="84" t="e">
        <f t="shared" si="0"/>
        <v>#REF!</v>
      </c>
    </row>
    <row r="15" spans="1:13" ht="49.5" customHeight="1">
      <c r="A15" s="122"/>
      <c r="B15" s="122"/>
      <c r="C15" s="4" t="s">
        <v>121</v>
      </c>
      <c r="D15" s="99">
        <v>806</v>
      </c>
      <c r="E15" s="13" t="s">
        <v>60</v>
      </c>
      <c r="F15" s="91" t="s">
        <v>60</v>
      </c>
      <c r="G15" s="91" t="s">
        <v>60</v>
      </c>
      <c r="H15" s="91" t="s">
        <v>60</v>
      </c>
      <c r="I15" s="13" t="s">
        <v>60</v>
      </c>
      <c r="J15" s="84">
        <f>J16+J23+J27</f>
        <v>950000</v>
      </c>
      <c r="K15" s="84">
        <f>K16+K23+K27</f>
        <v>950000</v>
      </c>
      <c r="L15" s="84">
        <f>L16+L23+L27</f>
        <v>1050000</v>
      </c>
      <c r="M15" s="84">
        <f>M16+M23+M27</f>
        <v>2950000</v>
      </c>
    </row>
    <row r="16" spans="1:13" ht="47.25">
      <c r="A16" s="109" t="s">
        <v>67</v>
      </c>
      <c r="B16" s="124" t="s">
        <v>123</v>
      </c>
      <c r="C16" s="4" t="s">
        <v>68</v>
      </c>
      <c r="D16" s="104">
        <v>806</v>
      </c>
      <c r="E16" s="13" t="s">
        <v>60</v>
      </c>
      <c r="F16" s="91" t="s">
        <v>60</v>
      </c>
      <c r="G16" s="91" t="s">
        <v>60</v>
      </c>
      <c r="H16" s="91" t="s">
        <v>60</v>
      </c>
      <c r="I16" s="13" t="s">
        <v>60</v>
      </c>
      <c r="J16" s="84">
        <f>ПП1!J45</f>
        <v>947000</v>
      </c>
      <c r="K16" s="84">
        <f>ПП1!K45</f>
        <v>847000</v>
      </c>
      <c r="L16" s="84">
        <f>ПП1!L45</f>
        <v>947000</v>
      </c>
      <c r="M16" s="84">
        <f>ПП1!M45</f>
        <v>2741000</v>
      </c>
    </row>
    <row r="17" spans="1:13" ht="35.25" customHeight="1">
      <c r="A17" s="109"/>
      <c r="B17" s="124"/>
      <c r="C17" s="4" t="s">
        <v>61</v>
      </c>
      <c r="D17" s="104"/>
      <c r="E17" s="13"/>
      <c r="F17" s="91"/>
      <c r="G17" s="91"/>
      <c r="H17" s="91"/>
      <c r="I17" s="13"/>
      <c r="J17" s="84"/>
      <c r="K17" s="84"/>
      <c r="L17" s="84"/>
      <c r="M17" s="84">
        <f t="shared" si="0"/>
        <v>0</v>
      </c>
    </row>
    <row r="18" spans="1:13" ht="35.25" customHeight="1">
      <c r="A18" s="109"/>
      <c r="B18" s="124"/>
      <c r="C18" s="103"/>
      <c r="D18" s="99">
        <v>806</v>
      </c>
      <c r="E18" s="69"/>
      <c r="F18" s="69"/>
      <c r="G18" s="69"/>
      <c r="H18" s="101"/>
      <c r="I18" s="69"/>
      <c r="J18" s="84">
        <f>ПП1!J48</f>
        <v>947000</v>
      </c>
      <c r="K18" s="84">
        <f>ПП1!K48</f>
        <v>847000</v>
      </c>
      <c r="L18" s="84">
        <f>ПП1!L48</f>
        <v>947000</v>
      </c>
      <c r="M18" s="84">
        <f>ПП1!M48</f>
        <v>2741000</v>
      </c>
    </row>
    <row r="19" spans="1:13" ht="42.75" customHeight="1">
      <c r="A19" s="109"/>
      <c r="B19" s="124"/>
      <c r="C19" s="4" t="s">
        <v>121</v>
      </c>
      <c r="D19" s="104" t="s">
        <v>60</v>
      </c>
      <c r="E19" s="13" t="s">
        <v>60</v>
      </c>
      <c r="F19" s="91" t="s">
        <v>60</v>
      </c>
      <c r="G19" s="91" t="s">
        <v>60</v>
      </c>
      <c r="H19" s="91" t="s">
        <v>60</v>
      </c>
      <c r="I19" s="13" t="s">
        <v>60</v>
      </c>
      <c r="J19" s="102">
        <f>ПП1!J47</f>
        <v>0</v>
      </c>
      <c r="K19" s="102">
        <f>ПП1!K47</f>
        <v>0</v>
      </c>
      <c r="L19" s="102">
        <f>ПП1!L47</f>
        <v>0</v>
      </c>
      <c r="M19" s="102">
        <f>ПП1!M47</f>
        <v>0</v>
      </c>
    </row>
    <row r="20" spans="1:13" ht="48.75" customHeight="1">
      <c r="A20" s="109" t="s">
        <v>69</v>
      </c>
      <c r="B20" s="108" t="s">
        <v>137</v>
      </c>
      <c r="C20" s="4" t="s">
        <v>68</v>
      </c>
      <c r="D20" s="105">
        <v>806</v>
      </c>
      <c r="E20" s="13" t="s">
        <v>60</v>
      </c>
      <c r="F20" s="91" t="s">
        <v>60</v>
      </c>
      <c r="G20" s="91" t="s">
        <v>60</v>
      </c>
      <c r="H20" s="91" t="s">
        <v>60</v>
      </c>
      <c r="I20" s="13" t="s">
        <v>60</v>
      </c>
      <c r="J20" s="84">
        <f>ПП2!J15</f>
        <v>0</v>
      </c>
      <c r="K20" s="84">
        <f>ПП2!K15</f>
        <v>100000</v>
      </c>
      <c r="L20" s="84">
        <f>ПП2!L15</f>
        <v>100000</v>
      </c>
      <c r="M20" s="84">
        <f>ПП2!M15</f>
        <v>200000</v>
      </c>
    </row>
    <row r="21" spans="1:13" ht="41.25" customHeight="1">
      <c r="A21" s="109"/>
      <c r="B21" s="108"/>
      <c r="C21" s="4" t="s">
        <v>61</v>
      </c>
      <c r="D21" s="104"/>
      <c r="E21" s="13"/>
      <c r="F21" s="97"/>
      <c r="G21" s="97"/>
      <c r="H21" s="97"/>
      <c r="I21" s="13"/>
      <c r="J21" s="84"/>
      <c r="K21" s="84"/>
      <c r="L21" s="84"/>
      <c r="M21" s="84"/>
    </row>
    <row r="22" spans="1:13" ht="50.25" customHeight="1">
      <c r="A22" s="109"/>
      <c r="B22" s="108"/>
      <c r="C22" s="4" t="s">
        <v>121</v>
      </c>
      <c r="D22" s="104" t="s">
        <v>60</v>
      </c>
      <c r="E22" s="13" t="s">
        <v>60</v>
      </c>
      <c r="F22" s="97" t="s">
        <v>60</v>
      </c>
      <c r="G22" s="97" t="s">
        <v>60</v>
      </c>
      <c r="H22" s="97" t="s">
        <v>60</v>
      </c>
      <c r="I22" s="13" t="s">
        <v>60</v>
      </c>
      <c r="J22" s="84" t="s">
        <v>127</v>
      </c>
      <c r="K22" s="84">
        <f>ПП2!L17</f>
        <v>0</v>
      </c>
      <c r="L22" s="84">
        <f>ПП2!L17</f>
        <v>0</v>
      </c>
      <c r="M22" s="84">
        <f>ПП2!M17</f>
        <v>0</v>
      </c>
    </row>
    <row r="23" spans="1:13" ht="43.5" customHeight="1">
      <c r="A23" s="109"/>
      <c r="B23" s="108"/>
      <c r="C23" s="4" t="s">
        <v>121</v>
      </c>
      <c r="D23" s="65">
        <v>806</v>
      </c>
      <c r="E23" s="13" t="s">
        <v>60</v>
      </c>
      <c r="F23" s="97" t="s">
        <v>60</v>
      </c>
      <c r="G23" s="97" t="s">
        <v>60</v>
      </c>
      <c r="H23" s="97" t="s">
        <v>60</v>
      </c>
      <c r="I23" s="13" t="s">
        <v>60</v>
      </c>
      <c r="J23" s="84">
        <v>0</v>
      </c>
      <c r="K23" s="84">
        <f>ПП2!K18</f>
        <v>100000</v>
      </c>
      <c r="L23" s="84">
        <f>ПП2!L18</f>
        <v>100000</v>
      </c>
      <c r="M23" s="84">
        <f>ПП2!M18</f>
        <v>200000</v>
      </c>
    </row>
    <row r="24" spans="1:13" ht="66" customHeight="1">
      <c r="A24" s="109" t="s">
        <v>70</v>
      </c>
      <c r="B24" s="108" t="s">
        <v>136</v>
      </c>
      <c r="C24" s="4" t="s">
        <v>68</v>
      </c>
      <c r="D24" s="105">
        <v>806</v>
      </c>
      <c r="E24" s="13" t="s">
        <v>60</v>
      </c>
      <c r="F24" s="91" t="s">
        <v>60</v>
      </c>
      <c r="G24" s="91" t="s">
        <v>60</v>
      </c>
      <c r="H24" s="91" t="s">
        <v>60</v>
      </c>
      <c r="I24" s="13" t="s">
        <v>60</v>
      </c>
      <c r="J24" s="84">
        <f>ПП3!J19</f>
        <v>3000</v>
      </c>
      <c r="K24" s="84">
        <f>ПП3!K19</f>
        <v>3000</v>
      </c>
      <c r="L24" s="84">
        <f>ПП3!L19</f>
        <v>3000</v>
      </c>
      <c r="M24" s="84">
        <f>ПП3!M19</f>
        <v>9000</v>
      </c>
    </row>
    <row r="25" spans="1:13" ht="43.5" customHeight="1">
      <c r="A25" s="109"/>
      <c r="B25" s="108"/>
      <c r="C25" s="4" t="s">
        <v>61</v>
      </c>
      <c r="D25" s="104"/>
      <c r="E25" s="13"/>
      <c r="F25" s="96"/>
      <c r="G25" s="96"/>
      <c r="H25" s="96"/>
      <c r="I25" s="13"/>
      <c r="J25" s="84"/>
      <c r="K25" s="84"/>
      <c r="L25" s="84"/>
      <c r="M25" s="84"/>
    </row>
    <row r="26" spans="1:13" ht="53.25" customHeight="1">
      <c r="A26" s="109"/>
      <c r="B26" s="108"/>
      <c r="C26" s="4" t="s">
        <v>121</v>
      </c>
      <c r="D26" s="104" t="s">
        <v>60</v>
      </c>
      <c r="E26" s="13" t="s">
        <v>60</v>
      </c>
      <c r="F26" s="96" t="s">
        <v>60</v>
      </c>
      <c r="G26" s="96" t="s">
        <v>60</v>
      </c>
      <c r="H26" s="96" t="s">
        <v>60</v>
      </c>
      <c r="I26" s="13" t="s">
        <v>60</v>
      </c>
      <c r="J26" s="84" t="s">
        <v>127</v>
      </c>
      <c r="K26" s="84">
        <f>ПП2!L21</f>
        <v>0</v>
      </c>
      <c r="L26" s="84">
        <f>ПП2!L21</f>
        <v>0</v>
      </c>
      <c r="M26" s="84">
        <f>ПП2!M21</f>
        <v>0</v>
      </c>
    </row>
    <row r="27" spans="1:13" ht="43.5" customHeight="1">
      <c r="A27" s="109"/>
      <c r="B27" s="108"/>
      <c r="C27" s="4" t="s">
        <v>121</v>
      </c>
      <c r="D27" s="105">
        <v>806</v>
      </c>
      <c r="E27" s="13" t="s">
        <v>60</v>
      </c>
      <c r="F27" s="96" t="s">
        <v>60</v>
      </c>
      <c r="G27" s="96" t="s">
        <v>60</v>
      </c>
      <c r="H27" s="96" t="s">
        <v>60</v>
      </c>
      <c r="I27" s="13" t="s">
        <v>60</v>
      </c>
      <c r="J27" s="84">
        <f>ПП3!J21</f>
        <v>3000</v>
      </c>
      <c r="K27" s="84">
        <f>ПП3!K21</f>
        <v>3000</v>
      </c>
      <c r="L27" s="84">
        <f>ПП3!L21</f>
        <v>3000</v>
      </c>
      <c r="M27" s="84">
        <f>ПП3!M21</f>
        <v>9000</v>
      </c>
    </row>
    <row r="28" spans="1:13" ht="43.5" customHeight="1">
      <c r="A28" s="7"/>
      <c r="B28" s="26"/>
      <c r="C28" s="7"/>
      <c r="D28" s="77"/>
      <c r="E28" s="78"/>
      <c r="F28" s="78"/>
      <c r="G28" s="78"/>
      <c r="H28" s="79"/>
      <c r="I28" s="78"/>
      <c r="J28" s="32"/>
      <c r="K28" s="32"/>
      <c r="L28" s="32"/>
      <c r="M28" s="32"/>
    </row>
    <row r="29" spans="1:13" ht="55.5" customHeight="1">
      <c r="A29" s="106"/>
      <c r="B29" s="106"/>
      <c r="C29" s="106"/>
      <c r="D29" s="106"/>
      <c r="E29" s="18"/>
      <c r="F29" s="18"/>
      <c r="G29" s="18"/>
      <c r="H29" s="18"/>
      <c r="I29" s="18"/>
      <c r="J29" s="18"/>
      <c r="K29" s="18"/>
      <c r="L29" s="107"/>
      <c r="M29" s="107"/>
    </row>
    <row r="30" spans="1:13" s="14" customFormat="1" ht="51.75" customHeight="1">
      <c r="A30" s="112"/>
      <c r="B30" s="112"/>
      <c r="C30" s="112"/>
      <c r="D30" s="112"/>
      <c r="L30" s="113"/>
      <c r="M30" s="113"/>
    </row>
    <row r="31" spans="1:13" s="16" customFormat="1" ht="15.75" hidden="1">
      <c r="A31" s="110" t="s">
        <v>2</v>
      </c>
      <c r="B31" s="110"/>
      <c r="C31" s="110"/>
      <c r="D31" s="110"/>
      <c r="E31" s="111"/>
      <c r="F31" s="111"/>
      <c r="G31" s="111"/>
      <c r="H31" s="111"/>
      <c r="I31" s="111"/>
      <c r="J31" s="15"/>
      <c r="K31" s="15"/>
      <c r="M31" s="16" t="s">
        <v>1</v>
      </c>
    </row>
    <row r="32" ht="15.75" hidden="1"/>
    <row r="33" ht="15.75" hidden="1"/>
  </sheetData>
  <sheetProtection/>
  <mergeCells count="29">
    <mergeCell ref="F13:H13"/>
    <mergeCell ref="F14:H14"/>
    <mergeCell ref="A31:D31"/>
    <mergeCell ref="E31:I31"/>
    <mergeCell ref="A30:D30"/>
    <mergeCell ref="B20:B23"/>
    <mergeCell ref="A16:A19"/>
    <mergeCell ref="B16:B19"/>
    <mergeCell ref="A24:A27"/>
    <mergeCell ref="I1:M1"/>
    <mergeCell ref="A29:D29"/>
    <mergeCell ref="L29:M29"/>
    <mergeCell ref="F7:H7"/>
    <mergeCell ref="F10:H10"/>
    <mergeCell ref="F11:H11"/>
    <mergeCell ref="F12:H12"/>
    <mergeCell ref="B7:B15"/>
    <mergeCell ref="B24:B27"/>
    <mergeCell ref="A20:A23"/>
    <mergeCell ref="L30:M30"/>
    <mergeCell ref="I2:M2"/>
    <mergeCell ref="A3:M3"/>
    <mergeCell ref="A5:A6"/>
    <mergeCell ref="B5:B6"/>
    <mergeCell ref="C5:C6"/>
    <mergeCell ref="D5:I5"/>
    <mergeCell ref="J5:M5"/>
    <mergeCell ref="F6:H6"/>
    <mergeCell ref="A7:A15"/>
  </mergeCells>
  <printOptions/>
  <pageMargins left="0.5511811023622047" right="0.3937007874015748" top="0.52" bottom="0.5118110236220472" header="0.31496062992125984" footer="0.31496062992125984"/>
  <pageSetup fitToHeight="15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54"/>
  <sheetViews>
    <sheetView view="pageBreakPreview" zoomScale="70" zoomScaleNormal="70" zoomScaleSheetLayoutView="70" zoomScalePageLayoutView="0" workbookViewId="0" topLeftCell="B39">
      <selection activeCell="K1" sqref="K1:N1"/>
    </sheetView>
  </sheetViews>
  <sheetFormatPr defaultColWidth="9.00390625" defaultRowHeight="12.75"/>
  <cols>
    <col min="1" max="1" width="7.75390625" style="19" customWidth="1"/>
    <col min="2" max="2" width="53.875" style="16" customWidth="1"/>
    <col min="3" max="3" width="20.75390625" style="16" customWidth="1"/>
    <col min="4" max="5" width="9.125" style="16" customWidth="1"/>
    <col min="6" max="6" width="4.25390625" style="16" customWidth="1"/>
    <col min="7" max="7" width="5.625" style="16" customWidth="1"/>
    <col min="8" max="8" width="6.625" style="16" customWidth="1"/>
    <col min="9" max="9" width="9.125" style="16" customWidth="1"/>
    <col min="10" max="10" width="18.625" style="16" customWidth="1"/>
    <col min="11" max="11" width="19.25390625" style="16" customWidth="1"/>
    <col min="12" max="12" width="18.00390625" style="16" customWidth="1"/>
    <col min="13" max="13" width="19.75390625" style="16" customWidth="1"/>
    <col min="14" max="14" width="28.625" style="16" customWidth="1"/>
    <col min="15" max="15" width="10.375" style="16" bestFit="1" customWidth="1"/>
    <col min="16" max="16384" width="9.125" style="16" customWidth="1"/>
  </cols>
  <sheetData>
    <row r="1" spans="11:14" ht="62.25" customHeight="1">
      <c r="K1" s="144" t="s">
        <v>168</v>
      </c>
      <c r="L1" s="144"/>
      <c r="M1" s="144"/>
      <c r="N1" s="144"/>
    </row>
    <row r="2" spans="5:15" ht="96.75" customHeight="1">
      <c r="E2" s="7"/>
      <c r="F2" s="7"/>
      <c r="G2" s="7"/>
      <c r="H2" s="7"/>
      <c r="I2" s="7"/>
      <c r="K2" s="138" t="s">
        <v>150</v>
      </c>
      <c r="L2" s="138"/>
      <c r="M2" s="138"/>
      <c r="N2" s="138"/>
      <c r="O2" s="7"/>
    </row>
    <row r="3" spans="1:14" ht="39" customHeight="1">
      <c r="A3" s="143" t="s">
        <v>124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5:8" ht="15.75">
      <c r="E4" s="6"/>
      <c r="F4" s="5" t="s">
        <v>50</v>
      </c>
      <c r="G4" s="6">
        <v>2</v>
      </c>
      <c r="H4" s="6"/>
    </row>
    <row r="5" spans="1:14" ht="18" customHeight="1">
      <c r="A5" s="145" t="s">
        <v>16</v>
      </c>
      <c r="B5" s="146" t="s">
        <v>17</v>
      </c>
      <c r="C5" s="116" t="s">
        <v>18</v>
      </c>
      <c r="D5" s="117" t="s">
        <v>19</v>
      </c>
      <c r="E5" s="118"/>
      <c r="F5" s="118"/>
      <c r="G5" s="118"/>
      <c r="H5" s="118"/>
      <c r="I5" s="119"/>
      <c r="J5" s="117" t="s">
        <v>140</v>
      </c>
      <c r="K5" s="118"/>
      <c r="L5" s="118"/>
      <c r="M5" s="119"/>
      <c r="N5" s="116" t="s">
        <v>20</v>
      </c>
    </row>
    <row r="6" spans="1:14" ht="83.25" customHeight="1">
      <c r="A6" s="145"/>
      <c r="B6" s="147"/>
      <c r="C6" s="116"/>
      <c r="D6" s="13" t="s">
        <v>21</v>
      </c>
      <c r="E6" s="13" t="s">
        <v>22</v>
      </c>
      <c r="F6" s="117" t="s">
        <v>23</v>
      </c>
      <c r="G6" s="118"/>
      <c r="H6" s="119"/>
      <c r="I6" s="13" t="s">
        <v>24</v>
      </c>
      <c r="J6" s="13" t="s">
        <v>25</v>
      </c>
      <c r="K6" s="13" t="s">
        <v>26</v>
      </c>
      <c r="L6" s="13" t="s">
        <v>27</v>
      </c>
      <c r="M6" s="13" t="s">
        <v>48</v>
      </c>
      <c r="N6" s="116"/>
    </row>
    <row r="7" spans="1:14" s="18" customFormat="1" ht="46.5" customHeight="1">
      <c r="A7" s="39"/>
      <c r="B7" s="133" t="s">
        <v>76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9"/>
      <c r="N7" s="38"/>
    </row>
    <row r="8" spans="1:14" s="18" customFormat="1" ht="19.5" customHeight="1">
      <c r="A8" s="39" t="s">
        <v>28</v>
      </c>
      <c r="B8" s="133" t="s">
        <v>77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9"/>
      <c r="N8" s="38"/>
    </row>
    <row r="9" spans="1:14" s="18" customFormat="1" ht="177.75" customHeight="1">
      <c r="A9" s="39" t="s">
        <v>51</v>
      </c>
      <c r="B9" s="46" t="s">
        <v>78</v>
      </c>
      <c r="C9" s="37" t="s">
        <v>79</v>
      </c>
      <c r="D9" s="39"/>
      <c r="E9" s="39"/>
      <c r="F9" s="39"/>
      <c r="G9" s="39"/>
      <c r="H9" s="38"/>
      <c r="I9" s="38"/>
      <c r="J9" s="45"/>
      <c r="K9" s="45"/>
      <c r="L9" s="45"/>
      <c r="M9" s="45"/>
      <c r="N9" s="48" t="s">
        <v>80</v>
      </c>
    </row>
    <row r="10" spans="1:15" s="18" customFormat="1" ht="18.75">
      <c r="A10" s="39"/>
      <c r="B10" s="48" t="s">
        <v>30</v>
      </c>
      <c r="C10" s="37"/>
      <c r="D10" s="48"/>
      <c r="E10" s="48"/>
      <c r="F10" s="39"/>
      <c r="G10" s="38"/>
      <c r="H10" s="39"/>
      <c r="I10" s="48"/>
      <c r="J10" s="45">
        <f>SUM(J9:J9)</f>
        <v>0</v>
      </c>
      <c r="K10" s="45">
        <f>SUM(K9:K9)</f>
        <v>0</v>
      </c>
      <c r="L10" s="45">
        <f>SUM(L9:L9)</f>
        <v>0</v>
      </c>
      <c r="M10" s="45">
        <f>SUM(M9:M9)</f>
        <v>0</v>
      </c>
      <c r="N10" s="37"/>
      <c r="O10" s="17"/>
    </row>
    <row r="11" spans="1:14" s="18" customFormat="1" ht="21" customHeight="1">
      <c r="A11" s="39" t="s">
        <v>31</v>
      </c>
      <c r="B11" s="133" t="s">
        <v>81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9"/>
      <c r="N11" s="48"/>
    </row>
    <row r="12" spans="1:14" s="18" customFormat="1" ht="176.25" customHeight="1">
      <c r="A12" s="39" t="s">
        <v>32</v>
      </c>
      <c r="B12" s="48" t="s">
        <v>82</v>
      </c>
      <c r="C12" s="37" t="s">
        <v>79</v>
      </c>
      <c r="D12" s="38"/>
      <c r="E12" s="39"/>
      <c r="F12" s="39"/>
      <c r="G12" s="38"/>
      <c r="H12" s="100"/>
      <c r="I12" s="38"/>
      <c r="J12" s="45"/>
      <c r="K12" s="45"/>
      <c r="L12" s="50"/>
      <c r="M12" s="45"/>
      <c r="N12" s="90" t="s">
        <v>85</v>
      </c>
    </row>
    <row r="13" spans="1:14" s="18" customFormat="1" ht="231" customHeight="1">
      <c r="A13" s="39" t="s">
        <v>83</v>
      </c>
      <c r="B13" s="48" t="s">
        <v>84</v>
      </c>
      <c r="C13" s="37" t="s">
        <v>79</v>
      </c>
      <c r="D13" s="38"/>
      <c r="E13" s="39"/>
      <c r="F13" s="39"/>
      <c r="G13" s="39"/>
      <c r="H13" s="100"/>
      <c r="I13" s="38"/>
      <c r="J13" s="45"/>
      <c r="K13" s="45"/>
      <c r="L13" s="50"/>
      <c r="M13" s="45"/>
      <c r="N13" s="89" t="s">
        <v>86</v>
      </c>
    </row>
    <row r="14" spans="1:14" s="18" customFormat="1" ht="121.5" customHeight="1">
      <c r="A14" s="39" t="s">
        <v>88</v>
      </c>
      <c r="B14" s="48" t="s">
        <v>87</v>
      </c>
      <c r="C14" s="37" t="s">
        <v>79</v>
      </c>
      <c r="D14" s="38"/>
      <c r="E14" s="39"/>
      <c r="F14" s="39"/>
      <c r="G14" s="39"/>
      <c r="H14" s="100"/>
      <c r="I14" s="38"/>
      <c r="J14" s="45"/>
      <c r="K14" s="45"/>
      <c r="L14" s="50"/>
      <c r="M14" s="45"/>
      <c r="N14" s="37" t="s">
        <v>89</v>
      </c>
    </row>
    <row r="15" spans="1:14" s="18" customFormat="1" ht="158.25" customHeight="1">
      <c r="A15" s="39" t="s">
        <v>91</v>
      </c>
      <c r="B15" s="48" t="s">
        <v>90</v>
      </c>
      <c r="C15" s="37" t="s">
        <v>79</v>
      </c>
      <c r="D15" s="38"/>
      <c r="E15" s="39"/>
      <c r="F15" s="39"/>
      <c r="G15" s="39"/>
      <c r="H15" s="100"/>
      <c r="I15" s="38"/>
      <c r="J15" s="45"/>
      <c r="K15" s="45"/>
      <c r="L15" s="50"/>
      <c r="M15" s="45"/>
      <c r="N15" s="37" t="s">
        <v>92</v>
      </c>
    </row>
    <row r="16" spans="1:14" s="18" customFormat="1" ht="161.25" customHeight="1">
      <c r="A16" s="39" t="s">
        <v>94</v>
      </c>
      <c r="B16" s="48" t="s">
        <v>93</v>
      </c>
      <c r="C16" s="37" t="s">
        <v>79</v>
      </c>
      <c r="D16" s="38"/>
      <c r="E16" s="39"/>
      <c r="F16" s="39"/>
      <c r="G16" s="39"/>
      <c r="H16" s="100"/>
      <c r="I16" s="38"/>
      <c r="J16" s="51"/>
      <c r="K16" s="51"/>
      <c r="L16" s="52"/>
      <c r="M16" s="51"/>
      <c r="N16" s="37" t="s">
        <v>95</v>
      </c>
    </row>
    <row r="17" spans="1:14" s="18" customFormat="1" ht="116.25" customHeight="1">
      <c r="A17" s="39" t="s">
        <v>97</v>
      </c>
      <c r="B17" s="48" t="s">
        <v>96</v>
      </c>
      <c r="C17" s="37" t="s">
        <v>79</v>
      </c>
      <c r="D17" s="38">
        <v>806</v>
      </c>
      <c r="E17" s="39" t="s">
        <v>74</v>
      </c>
      <c r="F17" s="39" t="s">
        <v>50</v>
      </c>
      <c r="G17" s="39" t="s">
        <v>28</v>
      </c>
      <c r="H17" s="100" t="s">
        <v>165</v>
      </c>
      <c r="I17" s="39" t="s">
        <v>47</v>
      </c>
      <c r="J17" s="44">
        <v>3000</v>
      </c>
      <c r="K17" s="53">
        <v>3000</v>
      </c>
      <c r="L17" s="53">
        <v>3000</v>
      </c>
      <c r="M17" s="54">
        <v>9000</v>
      </c>
      <c r="N17" s="34" t="s">
        <v>98</v>
      </c>
    </row>
    <row r="18" spans="1:15" s="18" customFormat="1" ht="18.75">
      <c r="A18" s="39"/>
      <c r="B18" s="48" t="s">
        <v>34</v>
      </c>
      <c r="C18" s="37"/>
      <c r="D18" s="48"/>
      <c r="E18" s="48"/>
      <c r="F18" s="39"/>
      <c r="G18" s="38"/>
      <c r="H18" s="39"/>
      <c r="I18" s="48"/>
      <c r="J18" s="45">
        <f>SUM(J12:J17)</f>
        <v>3000</v>
      </c>
      <c r="K18" s="45">
        <f>SUM(K12:K17)</f>
        <v>3000</v>
      </c>
      <c r="L18" s="45">
        <f>SUM(L12:L17)</f>
        <v>3000</v>
      </c>
      <c r="M18" s="45">
        <f>SUM(M12:M17)</f>
        <v>9000</v>
      </c>
      <c r="N18" s="37"/>
      <c r="O18" s="17"/>
    </row>
    <row r="19" spans="1:14" s="18" customFormat="1" ht="15.75" customHeight="1" hidden="1">
      <c r="A19" s="39" t="s">
        <v>35</v>
      </c>
      <c r="B19" s="140" t="s">
        <v>36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2"/>
      <c r="N19" s="37"/>
    </row>
    <row r="20" spans="1:14" s="18" customFormat="1" ht="150.75" customHeight="1" hidden="1">
      <c r="A20" s="39" t="s">
        <v>37</v>
      </c>
      <c r="B20" s="48" t="s">
        <v>71</v>
      </c>
      <c r="C20" s="37" t="s">
        <v>38</v>
      </c>
      <c r="D20" s="39" t="s">
        <v>65</v>
      </c>
      <c r="E20" s="39" t="s">
        <v>72</v>
      </c>
      <c r="F20" s="40" t="str">
        <f>$F$4</f>
        <v>08</v>
      </c>
      <c r="G20" s="41" t="s">
        <v>52</v>
      </c>
      <c r="H20" s="55">
        <v>7472</v>
      </c>
      <c r="I20" s="39" t="s">
        <v>56</v>
      </c>
      <c r="J20" s="45"/>
      <c r="K20" s="45"/>
      <c r="L20" s="45"/>
      <c r="M20" s="45"/>
      <c r="N20" s="37" t="s">
        <v>39</v>
      </c>
    </row>
    <row r="21" spans="1:15" s="18" customFormat="1" ht="18.75" hidden="1">
      <c r="A21" s="39"/>
      <c r="B21" s="48" t="s">
        <v>40</v>
      </c>
      <c r="C21" s="37"/>
      <c r="D21" s="48"/>
      <c r="E21" s="48"/>
      <c r="F21" s="40"/>
      <c r="G21" s="49"/>
      <c r="H21" s="43"/>
      <c r="I21" s="48"/>
      <c r="J21" s="45">
        <f>SUM(J20)</f>
        <v>0</v>
      </c>
      <c r="K21" s="45">
        <f>SUM(K20)</f>
        <v>0</v>
      </c>
      <c r="L21" s="45">
        <f>SUM(L20)</f>
        <v>0</v>
      </c>
      <c r="M21" s="45">
        <f>SUM(M20)</f>
        <v>0</v>
      </c>
      <c r="N21" s="37"/>
      <c r="O21" s="17"/>
    </row>
    <row r="22" spans="1:14" s="18" customFormat="1" ht="15.75" customHeight="1" hidden="1">
      <c r="A22" s="39" t="s">
        <v>41</v>
      </c>
      <c r="B22" s="140" t="s">
        <v>42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  <c r="N22" s="48"/>
    </row>
    <row r="23" spans="1:14" s="18" customFormat="1" ht="112.5" hidden="1">
      <c r="A23" s="39" t="s">
        <v>43</v>
      </c>
      <c r="B23" s="37" t="s">
        <v>73</v>
      </c>
      <c r="C23" s="37" t="s">
        <v>44</v>
      </c>
      <c r="D23" s="38" t="s">
        <v>62</v>
      </c>
      <c r="E23" s="38" t="s">
        <v>74</v>
      </c>
      <c r="F23" s="40" t="s">
        <v>50</v>
      </c>
      <c r="G23" s="49">
        <f>$G$4</f>
        <v>2</v>
      </c>
      <c r="H23" s="47">
        <v>2165</v>
      </c>
      <c r="I23" s="38" t="s">
        <v>47</v>
      </c>
      <c r="J23" s="45"/>
      <c r="K23" s="45"/>
      <c r="L23" s="50"/>
      <c r="M23" s="45"/>
      <c r="N23" s="48"/>
    </row>
    <row r="24" spans="1:14" s="18" customFormat="1" ht="318.75" hidden="1">
      <c r="A24" s="39" t="s">
        <v>5</v>
      </c>
      <c r="B24" s="48" t="s">
        <v>4</v>
      </c>
      <c r="C24" s="37"/>
      <c r="D24" s="38"/>
      <c r="E24" s="38"/>
      <c r="F24" s="40"/>
      <c r="G24" s="49"/>
      <c r="H24" s="47"/>
      <c r="I24" s="38"/>
      <c r="J24" s="45"/>
      <c r="K24" s="45"/>
      <c r="L24" s="50"/>
      <c r="M24" s="45"/>
      <c r="N24" s="48" t="s">
        <v>53</v>
      </c>
    </row>
    <row r="25" spans="1:14" s="18" customFormat="1" ht="131.25" customHeight="1" hidden="1">
      <c r="A25" s="56" t="s">
        <v>6</v>
      </c>
      <c r="B25" s="48" t="s">
        <v>13</v>
      </c>
      <c r="C25" s="37"/>
      <c r="D25" s="38"/>
      <c r="E25" s="38"/>
      <c r="F25" s="40"/>
      <c r="G25" s="49"/>
      <c r="H25" s="47"/>
      <c r="I25" s="38"/>
      <c r="J25" s="45"/>
      <c r="K25" s="45"/>
      <c r="L25" s="50"/>
      <c r="M25" s="45"/>
      <c r="N25" s="48" t="s">
        <v>54</v>
      </c>
    </row>
    <row r="26" spans="1:14" s="18" customFormat="1" ht="182.25" customHeight="1" hidden="1">
      <c r="A26" s="56" t="s">
        <v>7</v>
      </c>
      <c r="B26" s="48" t="s">
        <v>9</v>
      </c>
      <c r="C26" s="37"/>
      <c r="D26" s="38"/>
      <c r="E26" s="38"/>
      <c r="F26" s="40"/>
      <c r="G26" s="49"/>
      <c r="H26" s="47"/>
      <c r="I26" s="38"/>
      <c r="J26" s="45"/>
      <c r="K26" s="45"/>
      <c r="L26" s="50"/>
      <c r="M26" s="45"/>
      <c r="N26" s="48" t="s">
        <v>118</v>
      </c>
    </row>
    <row r="27" spans="1:14" s="63" customFormat="1" ht="120.75" customHeight="1" hidden="1">
      <c r="A27" s="57" t="s">
        <v>8</v>
      </c>
      <c r="B27" s="58" t="s">
        <v>12</v>
      </c>
      <c r="C27" s="59"/>
      <c r="D27" s="60"/>
      <c r="E27" s="60"/>
      <c r="F27" s="61"/>
      <c r="G27" s="62"/>
      <c r="H27" s="55"/>
      <c r="I27" s="60"/>
      <c r="J27" s="45">
        <v>0</v>
      </c>
      <c r="K27" s="45"/>
      <c r="L27" s="50"/>
      <c r="M27" s="50"/>
      <c r="N27" s="58" t="s">
        <v>14</v>
      </c>
    </row>
    <row r="28" spans="1:14" s="18" customFormat="1" ht="206.25" hidden="1">
      <c r="A28" s="56" t="s">
        <v>55</v>
      </c>
      <c r="B28" s="48" t="s">
        <v>10</v>
      </c>
      <c r="C28" s="37" t="s">
        <v>44</v>
      </c>
      <c r="D28" s="38" t="s">
        <v>62</v>
      </c>
      <c r="E28" s="38" t="s">
        <v>74</v>
      </c>
      <c r="F28" s="40" t="s">
        <v>50</v>
      </c>
      <c r="G28" s="49">
        <f>$G$4</f>
        <v>2</v>
      </c>
      <c r="H28" s="55">
        <v>7473</v>
      </c>
      <c r="I28" s="38" t="s">
        <v>56</v>
      </c>
      <c r="J28" s="45"/>
      <c r="K28" s="45"/>
      <c r="L28" s="50"/>
      <c r="M28" s="45"/>
      <c r="N28" s="48" t="s">
        <v>119</v>
      </c>
    </row>
    <row r="29" spans="1:14" s="18" customFormat="1" ht="18.75" hidden="1">
      <c r="A29" s="56"/>
      <c r="B29" s="48" t="s">
        <v>11</v>
      </c>
      <c r="C29" s="37"/>
      <c r="D29" s="38"/>
      <c r="E29" s="38"/>
      <c r="F29" s="40"/>
      <c r="G29" s="49"/>
      <c r="H29" s="47"/>
      <c r="I29" s="38"/>
      <c r="J29" s="45">
        <f>J23+J28</f>
        <v>0</v>
      </c>
      <c r="K29" s="45">
        <f>K23+K28</f>
        <v>0</v>
      </c>
      <c r="L29" s="45">
        <f>L23+L28</f>
        <v>0</v>
      </c>
      <c r="M29" s="45">
        <f>SUM(J29:L29)</f>
        <v>0</v>
      </c>
      <c r="N29" s="48"/>
    </row>
    <row r="30" spans="1:14" s="18" customFormat="1" ht="18.75">
      <c r="A30" s="42" t="s">
        <v>35</v>
      </c>
      <c r="B30" s="133" t="s">
        <v>99</v>
      </c>
      <c r="C30" s="134"/>
      <c r="D30" s="134"/>
      <c r="E30" s="134"/>
      <c r="F30" s="134"/>
      <c r="G30" s="134"/>
      <c r="H30" s="134"/>
      <c r="I30" s="134"/>
      <c r="J30" s="135"/>
      <c r="K30" s="135"/>
      <c r="L30" s="135"/>
      <c r="M30" s="136"/>
      <c r="N30" s="48"/>
    </row>
    <row r="31" spans="1:14" s="18" customFormat="1" ht="91.5" customHeight="1">
      <c r="A31" s="129" t="s">
        <v>100</v>
      </c>
      <c r="B31" s="125" t="s">
        <v>101</v>
      </c>
      <c r="C31" s="37" t="s">
        <v>79</v>
      </c>
      <c r="D31" s="65">
        <v>806</v>
      </c>
      <c r="E31" s="66" t="s">
        <v>74</v>
      </c>
      <c r="F31" s="66" t="s">
        <v>50</v>
      </c>
      <c r="G31" s="66" t="s">
        <v>28</v>
      </c>
      <c r="H31" s="76" t="s">
        <v>164</v>
      </c>
      <c r="I31" s="66" t="s">
        <v>162</v>
      </c>
      <c r="J31" s="67">
        <v>100000</v>
      </c>
      <c r="K31" s="67">
        <v>100000</v>
      </c>
      <c r="L31" s="67">
        <v>100000</v>
      </c>
      <c r="M31" s="68">
        <v>300000</v>
      </c>
      <c r="N31" s="127" t="s">
        <v>103</v>
      </c>
    </row>
    <row r="32" spans="1:14" s="18" customFormat="1" ht="84.75" customHeight="1">
      <c r="A32" s="130"/>
      <c r="B32" s="126"/>
      <c r="C32" s="37" t="s">
        <v>79</v>
      </c>
      <c r="D32" s="65">
        <v>806</v>
      </c>
      <c r="E32" s="66" t="s">
        <v>74</v>
      </c>
      <c r="F32" s="66" t="s">
        <v>50</v>
      </c>
      <c r="G32" s="66" t="s">
        <v>28</v>
      </c>
      <c r="H32" s="66" t="s">
        <v>161</v>
      </c>
      <c r="I32" s="66" t="s">
        <v>162</v>
      </c>
      <c r="J32" s="73">
        <v>0</v>
      </c>
      <c r="K32" s="73">
        <v>0</v>
      </c>
      <c r="L32" s="73">
        <v>0</v>
      </c>
      <c r="M32" s="73">
        <v>0</v>
      </c>
      <c r="N32" s="128"/>
    </row>
    <row r="33" spans="1:14" s="18" customFormat="1" ht="210" customHeight="1">
      <c r="A33" s="35" t="s">
        <v>102</v>
      </c>
      <c r="B33" s="36" t="s">
        <v>104</v>
      </c>
      <c r="C33" s="37" t="s">
        <v>79</v>
      </c>
      <c r="D33" s="65">
        <v>806</v>
      </c>
      <c r="E33" s="66" t="s">
        <v>74</v>
      </c>
      <c r="F33" s="66" t="s">
        <v>50</v>
      </c>
      <c r="G33" s="66" t="s">
        <v>28</v>
      </c>
      <c r="H33" s="76" t="s">
        <v>164</v>
      </c>
      <c r="I33" s="66" t="s">
        <v>162</v>
      </c>
      <c r="J33" s="70">
        <v>30000</v>
      </c>
      <c r="K33" s="70">
        <v>30000</v>
      </c>
      <c r="L33" s="70">
        <v>30000</v>
      </c>
      <c r="M33" s="71">
        <v>90000</v>
      </c>
      <c r="N33" s="64" t="s">
        <v>108</v>
      </c>
    </row>
    <row r="34" spans="1:14" s="18" customFormat="1" ht="120" customHeight="1">
      <c r="A34" s="129" t="s">
        <v>105</v>
      </c>
      <c r="B34" s="125" t="s">
        <v>147</v>
      </c>
      <c r="C34" s="37" t="s">
        <v>79</v>
      </c>
      <c r="D34" s="65">
        <v>806</v>
      </c>
      <c r="E34" s="66" t="s">
        <v>74</v>
      </c>
      <c r="F34" s="66" t="s">
        <v>50</v>
      </c>
      <c r="G34" s="66" t="s">
        <v>28</v>
      </c>
      <c r="H34" s="76" t="s">
        <v>164</v>
      </c>
      <c r="I34" s="66" t="s">
        <v>162</v>
      </c>
      <c r="J34" s="67">
        <v>100000</v>
      </c>
      <c r="K34" s="67">
        <v>100000</v>
      </c>
      <c r="L34" s="67">
        <v>100000</v>
      </c>
      <c r="M34" s="68">
        <v>300000</v>
      </c>
      <c r="N34" s="125" t="s">
        <v>109</v>
      </c>
    </row>
    <row r="35" spans="1:14" s="18" customFormat="1" ht="114" customHeight="1">
      <c r="A35" s="130"/>
      <c r="B35" s="126"/>
      <c r="C35" s="37" t="s">
        <v>79</v>
      </c>
      <c r="D35" s="65">
        <v>806</v>
      </c>
      <c r="E35" s="66" t="s">
        <v>74</v>
      </c>
      <c r="F35" s="66" t="s">
        <v>50</v>
      </c>
      <c r="G35" s="66" t="s">
        <v>28</v>
      </c>
      <c r="H35" s="66" t="s">
        <v>161</v>
      </c>
      <c r="I35" s="66" t="s">
        <v>162</v>
      </c>
      <c r="J35" s="73">
        <v>0</v>
      </c>
      <c r="K35" s="73">
        <v>0</v>
      </c>
      <c r="L35" s="73">
        <v>0</v>
      </c>
      <c r="M35" s="73">
        <v>0</v>
      </c>
      <c r="N35" s="126"/>
    </row>
    <row r="36" spans="1:14" s="18" customFormat="1" ht="75" customHeight="1">
      <c r="A36" s="129" t="s">
        <v>106</v>
      </c>
      <c r="B36" s="125" t="s">
        <v>110</v>
      </c>
      <c r="C36" s="37" t="s">
        <v>79</v>
      </c>
      <c r="D36" s="65">
        <v>806</v>
      </c>
      <c r="E36" s="66" t="s">
        <v>74</v>
      </c>
      <c r="F36" s="66" t="s">
        <v>50</v>
      </c>
      <c r="G36" s="66" t="s">
        <v>28</v>
      </c>
      <c r="H36" s="76" t="s">
        <v>164</v>
      </c>
      <c r="I36" s="66" t="s">
        <v>162</v>
      </c>
      <c r="J36" s="72">
        <v>228000</v>
      </c>
      <c r="K36" s="72">
        <v>228000</v>
      </c>
      <c r="L36" s="72">
        <v>228000</v>
      </c>
      <c r="M36" s="72">
        <v>684000</v>
      </c>
      <c r="N36" s="125" t="s">
        <v>111</v>
      </c>
    </row>
    <row r="37" spans="1:14" s="18" customFormat="1" ht="170.25" customHeight="1">
      <c r="A37" s="130"/>
      <c r="B37" s="126"/>
      <c r="C37" s="37" t="s">
        <v>79</v>
      </c>
      <c r="D37" s="65">
        <v>806</v>
      </c>
      <c r="E37" s="66" t="s">
        <v>74</v>
      </c>
      <c r="F37" s="66" t="s">
        <v>50</v>
      </c>
      <c r="G37" s="66" t="s">
        <v>28</v>
      </c>
      <c r="H37" s="66" t="s">
        <v>161</v>
      </c>
      <c r="I37" s="66" t="s">
        <v>162</v>
      </c>
      <c r="J37" s="72">
        <v>0</v>
      </c>
      <c r="K37" s="72">
        <v>0</v>
      </c>
      <c r="L37" s="72">
        <v>0</v>
      </c>
      <c r="M37" s="72">
        <v>0</v>
      </c>
      <c r="N37" s="126"/>
    </row>
    <row r="38" spans="1:14" s="18" customFormat="1" ht="85.5" customHeight="1">
      <c r="A38" s="129" t="s">
        <v>113</v>
      </c>
      <c r="B38" s="125" t="s">
        <v>148</v>
      </c>
      <c r="C38" s="37" t="s">
        <v>79</v>
      </c>
      <c r="D38" s="65">
        <v>806</v>
      </c>
      <c r="E38" s="66" t="s">
        <v>74</v>
      </c>
      <c r="F38" s="66" t="s">
        <v>50</v>
      </c>
      <c r="G38" s="66" t="s">
        <v>28</v>
      </c>
      <c r="H38" s="76" t="s">
        <v>164</v>
      </c>
      <c r="I38" s="66" t="s">
        <v>162</v>
      </c>
      <c r="J38" s="72">
        <v>188000</v>
      </c>
      <c r="K38" s="72">
        <v>188000</v>
      </c>
      <c r="L38" s="72">
        <v>188000</v>
      </c>
      <c r="M38" s="72">
        <v>564000</v>
      </c>
      <c r="N38" s="125" t="s">
        <v>112</v>
      </c>
    </row>
    <row r="39" spans="1:14" s="18" customFormat="1" ht="155.25" customHeight="1">
      <c r="A39" s="130"/>
      <c r="B39" s="126"/>
      <c r="C39" s="37" t="s">
        <v>79</v>
      </c>
      <c r="D39" s="65">
        <v>806</v>
      </c>
      <c r="E39" s="66" t="s">
        <v>74</v>
      </c>
      <c r="F39" s="66" t="s">
        <v>50</v>
      </c>
      <c r="G39" s="66" t="s">
        <v>28</v>
      </c>
      <c r="H39" s="66" t="s">
        <v>161</v>
      </c>
      <c r="I39" s="66" t="s">
        <v>162</v>
      </c>
      <c r="J39" s="72">
        <v>0</v>
      </c>
      <c r="K39" s="72">
        <v>0</v>
      </c>
      <c r="L39" s="72">
        <v>0</v>
      </c>
      <c r="M39" s="72">
        <v>0</v>
      </c>
      <c r="N39" s="126"/>
    </row>
    <row r="40" spans="1:14" s="18" customFormat="1" ht="85.5" customHeight="1">
      <c r="A40" s="129" t="s">
        <v>114</v>
      </c>
      <c r="B40" s="125" t="s">
        <v>115</v>
      </c>
      <c r="C40" s="37" t="s">
        <v>79</v>
      </c>
      <c r="D40" s="65">
        <v>806</v>
      </c>
      <c r="E40" s="66" t="s">
        <v>74</v>
      </c>
      <c r="F40" s="66" t="s">
        <v>50</v>
      </c>
      <c r="G40" s="66" t="s">
        <v>28</v>
      </c>
      <c r="H40" s="76" t="s">
        <v>164</v>
      </c>
      <c r="I40" s="66" t="s">
        <v>162</v>
      </c>
      <c r="J40" s="72">
        <v>198000</v>
      </c>
      <c r="K40" s="72">
        <v>198000</v>
      </c>
      <c r="L40" s="72">
        <v>198000</v>
      </c>
      <c r="M40" s="72">
        <v>594000</v>
      </c>
      <c r="N40" s="125" t="s">
        <v>116</v>
      </c>
    </row>
    <row r="41" spans="1:14" s="18" customFormat="1" ht="148.5" customHeight="1">
      <c r="A41" s="130"/>
      <c r="B41" s="126"/>
      <c r="C41" s="37" t="s">
        <v>79</v>
      </c>
      <c r="D41" s="65">
        <v>806</v>
      </c>
      <c r="E41" s="66" t="s">
        <v>74</v>
      </c>
      <c r="F41" s="66" t="s">
        <v>50</v>
      </c>
      <c r="G41" s="66" t="s">
        <v>28</v>
      </c>
      <c r="H41" s="66" t="s">
        <v>161</v>
      </c>
      <c r="I41" s="66" t="s">
        <v>162</v>
      </c>
      <c r="J41" s="72">
        <v>0</v>
      </c>
      <c r="K41" s="72">
        <v>0</v>
      </c>
      <c r="L41" s="72">
        <v>0</v>
      </c>
      <c r="M41" s="72">
        <v>0</v>
      </c>
      <c r="N41" s="126"/>
    </row>
    <row r="42" spans="1:14" s="18" customFormat="1" ht="85.5" customHeight="1">
      <c r="A42" s="129" t="s">
        <v>107</v>
      </c>
      <c r="B42" s="125" t="s">
        <v>149</v>
      </c>
      <c r="C42" s="37" t="s">
        <v>79</v>
      </c>
      <c r="D42" s="65">
        <v>806</v>
      </c>
      <c r="E42" s="66" t="s">
        <v>74</v>
      </c>
      <c r="F42" s="66" t="s">
        <v>50</v>
      </c>
      <c r="G42" s="66" t="s">
        <v>28</v>
      </c>
      <c r="H42" s="76" t="s">
        <v>164</v>
      </c>
      <c r="I42" s="66" t="s">
        <v>162</v>
      </c>
      <c r="J42" s="72">
        <v>100000</v>
      </c>
      <c r="K42" s="72"/>
      <c r="L42" s="72">
        <v>100000</v>
      </c>
      <c r="M42" s="72">
        <v>200000</v>
      </c>
      <c r="N42" s="125" t="s">
        <v>117</v>
      </c>
    </row>
    <row r="43" spans="1:14" s="18" customFormat="1" ht="133.5" customHeight="1">
      <c r="A43" s="130"/>
      <c r="B43" s="126"/>
      <c r="C43" s="37" t="s">
        <v>79</v>
      </c>
      <c r="D43" s="65">
        <v>806</v>
      </c>
      <c r="E43" s="66" t="s">
        <v>74</v>
      </c>
      <c r="F43" s="66" t="s">
        <v>50</v>
      </c>
      <c r="G43" s="66" t="s">
        <v>28</v>
      </c>
      <c r="H43" s="66" t="s">
        <v>161</v>
      </c>
      <c r="I43" s="66" t="s">
        <v>162</v>
      </c>
      <c r="J43" s="72">
        <v>0</v>
      </c>
      <c r="K43" s="72">
        <v>0</v>
      </c>
      <c r="L43" s="72">
        <v>0</v>
      </c>
      <c r="M43" s="72">
        <v>0</v>
      </c>
      <c r="N43" s="126"/>
    </row>
    <row r="44" spans="1:14" s="18" customFormat="1" ht="18.75">
      <c r="A44" s="42"/>
      <c r="B44" s="48" t="s">
        <v>40</v>
      </c>
      <c r="C44" s="37"/>
      <c r="D44" s="38"/>
      <c r="E44" s="38"/>
      <c r="F44" s="39"/>
      <c r="G44" s="38"/>
      <c r="H44" s="38"/>
      <c r="I44" s="38"/>
      <c r="J44" s="45">
        <f>SUM(J31:J43)</f>
        <v>944000</v>
      </c>
      <c r="K44" s="45">
        <f>SUM(K31:K43)</f>
        <v>844000</v>
      </c>
      <c r="L44" s="45">
        <f>SUM(L31:L43)</f>
        <v>944000</v>
      </c>
      <c r="M44" s="45">
        <f>SUM(M31:M43)</f>
        <v>2732000</v>
      </c>
      <c r="N44" s="48"/>
    </row>
    <row r="45" spans="1:15" s="18" customFormat="1" ht="18.75">
      <c r="A45" s="39"/>
      <c r="B45" s="48" t="s">
        <v>120</v>
      </c>
      <c r="C45" s="48"/>
      <c r="D45" s="48"/>
      <c r="E45" s="48"/>
      <c r="F45" s="39"/>
      <c r="G45" s="38"/>
      <c r="H45" s="38"/>
      <c r="I45" s="48"/>
      <c r="J45" s="45">
        <f>SUM(J18,J44)</f>
        <v>947000</v>
      </c>
      <c r="K45" s="45">
        <f>SUM(K18,K44)</f>
        <v>847000</v>
      </c>
      <c r="L45" s="45">
        <f>SUM(L18,L44)</f>
        <v>947000</v>
      </c>
      <c r="M45" s="45">
        <f>SUM(M18,M44)</f>
        <v>2741000</v>
      </c>
      <c r="N45" s="48"/>
      <c r="O45" s="17"/>
    </row>
    <row r="46" spans="1:14" s="18" customFormat="1" ht="18.75">
      <c r="A46" s="39"/>
      <c r="B46" s="48" t="s">
        <v>46</v>
      </c>
      <c r="C46" s="48"/>
      <c r="D46" s="48"/>
      <c r="E46" s="48"/>
      <c r="F46" s="39"/>
      <c r="G46" s="38"/>
      <c r="H46" s="38"/>
      <c r="I46" s="48"/>
      <c r="J46" s="45"/>
      <c r="K46" s="45"/>
      <c r="L46" s="50"/>
      <c r="M46" s="45"/>
      <c r="N46" s="48"/>
    </row>
    <row r="47" spans="1:15" s="18" customFormat="1" ht="18.75">
      <c r="A47" s="39"/>
      <c r="B47" s="48" t="s">
        <v>143</v>
      </c>
      <c r="C47" s="37"/>
      <c r="D47" s="65"/>
      <c r="E47" s="66"/>
      <c r="F47" s="66"/>
      <c r="G47" s="66"/>
      <c r="H47" s="66"/>
      <c r="I47" s="66"/>
      <c r="J47" s="45">
        <f>SUM(J32,J35,J37,J39,J41,J43)</f>
        <v>0</v>
      </c>
      <c r="K47" s="45">
        <f>SUM(K32,K35,K37,K39,K41,K43)</f>
        <v>0</v>
      </c>
      <c r="L47" s="45">
        <f>SUM(L32,L35,L37,L39,L41,L43)</f>
        <v>0</v>
      </c>
      <c r="M47" s="45">
        <f>SUM(M32,M35,M37,M39,M41,M43)</f>
        <v>0</v>
      </c>
      <c r="N47" s="48"/>
      <c r="O47" s="17"/>
    </row>
    <row r="48" spans="1:15" s="18" customFormat="1" ht="25.5" customHeight="1">
      <c r="A48" s="39"/>
      <c r="B48" s="48" t="s">
        <v>144</v>
      </c>
      <c r="C48" s="48"/>
      <c r="D48" s="99"/>
      <c r="E48" s="69"/>
      <c r="F48" s="69"/>
      <c r="G48" s="69"/>
      <c r="H48" s="101"/>
      <c r="I48" s="69"/>
      <c r="J48" s="45">
        <f>SUM(J18,J31,J33,J34,J36,J38,J40,J42)</f>
        <v>947000</v>
      </c>
      <c r="K48" s="45">
        <f>SUM(K18,K31,K33,K34,K36,K38,K40,K42)</f>
        <v>847000</v>
      </c>
      <c r="L48" s="45">
        <f>SUM(L18,L31,L33,L34,L36,L38,L40,L42)</f>
        <v>947000</v>
      </c>
      <c r="M48" s="45">
        <f>SUM(M18,M31,M33,M34,M36,M38,M40,M42)</f>
        <v>2741000</v>
      </c>
      <c r="N48" s="48"/>
      <c r="O48" s="17"/>
    </row>
    <row r="51" spans="1:14" s="18" customFormat="1" ht="35.2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1"/>
      <c r="K51" s="131"/>
      <c r="L51" s="131"/>
      <c r="M51" s="131"/>
      <c r="N51" s="132"/>
    </row>
    <row r="53" spans="10:13" ht="15.75">
      <c r="J53" s="15"/>
      <c r="K53" s="15"/>
      <c r="L53" s="15"/>
      <c r="M53" s="15"/>
    </row>
    <row r="54" spans="10:15" ht="15.75">
      <c r="J54" s="15"/>
      <c r="K54" s="15"/>
      <c r="L54" s="15"/>
      <c r="M54" s="15"/>
      <c r="O54" s="15"/>
    </row>
  </sheetData>
  <sheetProtection/>
  <mergeCells count="36">
    <mergeCell ref="K1:N1"/>
    <mergeCell ref="A5:A6"/>
    <mergeCell ref="N5:N6"/>
    <mergeCell ref="J5:M5"/>
    <mergeCell ref="F6:H6"/>
    <mergeCell ref="B5:B6"/>
    <mergeCell ref="C5:C6"/>
    <mergeCell ref="D5:I5"/>
    <mergeCell ref="B30:M30"/>
    <mergeCell ref="B31:B32"/>
    <mergeCell ref="A51:I51"/>
    <mergeCell ref="K2:N2"/>
    <mergeCell ref="B7:M7"/>
    <mergeCell ref="B8:M8"/>
    <mergeCell ref="B11:M11"/>
    <mergeCell ref="B19:M19"/>
    <mergeCell ref="B22:M22"/>
    <mergeCell ref="A3:N3"/>
    <mergeCell ref="N31:N32"/>
    <mergeCell ref="A31:A32"/>
    <mergeCell ref="B34:B35"/>
    <mergeCell ref="J51:N51"/>
    <mergeCell ref="N42:N43"/>
    <mergeCell ref="A34:A35"/>
    <mergeCell ref="A36:A37"/>
    <mergeCell ref="A38:A39"/>
    <mergeCell ref="A40:A41"/>
    <mergeCell ref="A42:A43"/>
    <mergeCell ref="B36:B37"/>
    <mergeCell ref="B38:B39"/>
    <mergeCell ref="B40:B41"/>
    <mergeCell ref="B42:B43"/>
    <mergeCell ref="N34:N35"/>
    <mergeCell ref="N36:N37"/>
    <mergeCell ref="N38:N39"/>
    <mergeCell ref="N40:N41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4"/>
  <sheetViews>
    <sheetView view="pageBreakPreview" zoomScale="80" zoomScaleSheetLayoutView="80" zoomScalePageLayoutView="0" workbookViewId="0" topLeftCell="A1">
      <selection activeCell="J9" sqref="J9"/>
    </sheetView>
  </sheetViews>
  <sheetFormatPr defaultColWidth="9.00390625" defaultRowHeight="12.75"/>
  <cols>
    <col min="1" max="1" width="7.75390625" style="19" customWidth="1"/>
    <col min="2" max="2" width="30.875" style="16" customWidth="1"/>
    <col min="3" max="3" width="19.125" style="16" customWidth="1"/>
    <col min="4" max="5" width="9.125" style="16" customWidth="1"/>
    <col min="6" max="6" width="4.625" style="16" customWidth="1"/>
    <col min="7" max="7" width="3.75390625" style="16" customWidth="1"/>
    <col min="8" max="8" width="6.875" style="16" customWidth="1"/>
    <col min="9" max="9" width="9.125" style="16" customWidth="1"/>
    <col min="10" max="10" width="14.25390625" style="16" bestFit="1" customWidth="1"/>
    <col min="11" max="11" width="16.875" style="16" bestFit="1" customWidth="1"/>
    <col min="12" max="12" width="17.125" style="16" customWidth="1"/>
    <col min="13" max="13" width="17.375" style="16" customWidth="1"/>
    <col min="14" max="14" width="26.25390625" style="16" customWidth="1"/>
    <col min="15" max="15" width="10.375" style="16" bestFit="1" customWidth="1"/>
    <col min="16" max="16384" width="9.125" style="16" customWidth="1"/>
  </cols>
  <sheetData>
    <row r="1" spans="12:14" ht="60" customHeight="1">
      <c r="L1" s="144" t="s">
        <v>169</v>
      </c>
      <c r="M1" s="144"/>
      <c r="N1" s="144"/>
    </row>
    <row r="2" spans="1:15" ht="54" customHeight="1">
      <c r="A2" s="27"/>
      <c r="B2" s="28"/>
      <c r="C2" s="28"/>
      <c r="D2" s="28"/>
      <c r="E2" s="152"/>
      <c r="F2" s="153"/>
      <c r="G2" s="153"/>
      <c r="H2" s="28"/>
      <c r="I2" s="28"/>
      <c r="J2" s="28"/>
      <c r="K2" s="28"/>
      <c r="L2" s="154" t="s">
        <v>157</v>
      </c>
      <c r="M2" s="154"/>
      <c r="N2" s="154"/>
      <c r="O2" s="1"/>
    </row>
    <row r="3" spans="1:14" ht="32.25" customHeight="1">
      <c r="A3" s="155" t="s">
        <v>158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5:8" ht="15.75">
      <c r="E4" s="6"/>
      <c r="F4" s="5" t="s">
        <v>50</v>
      </c>
      <c r="G4" s="6">
        <v>4</v>
      </c>
      <c r="H4" s="6"/>
    </row>
    <row r="5" spans="1:14" ht="18" customHeight="1">
      <c r="A5" s="145" t="s">
        <v>16</v>
      </c>
      <c r="B5" s="146" t="s">
        <v>17</v>
      </c>
      <c r="C5" s="116" t="s">
        <v>18</v>
      </c>
      <c r="D5" s="116" t="s">
        <v>19</v>
      </c>
      <c r="E5" s="116"/>
      <c r="F5" s="116"/>
      <c r="G5" s="116"/>
      <c r="H5" s="116"/>
      <c r="I5" s="116"/>
      <c r="J5" s="117" t="s">
        <v>141</v>
      </c>
      <c r="K5" s="118"/>
      <c r="L5" s="118"/>
      <c r="M5" s="119"/>
      <c r="N5" s="116" t="s">
        <v>20</v>
      </c>
    </row>
    <row r="6" spans="1:14" ht="79.5" customHeight="1">
      <c r="A6" s="145"/>
      <c r="B6" s="147"/>
      <c r="C6" s="116"/>
      <c r="D6" s="13" t="s">
        <v>21</v>
      </c>
      <c r="E6" s="13" t="s">
        <v>22</v>
      </c>
      <c r="F6" s="117" t="s">
        <v>23</v>
      </c>
      <c r="G6" s="118"/>
      <c r="H6" s="119"/>
      <c r="I6" s="13" t="s">
        <v>24</v>
      </c>
      <c r="J6" s="13" t="s">
        <v>25</v>
      </c>
      <c r="K6" s="13" t="s">
        <v>26</v>
      </c>
      <c r="L6" s="13" t="s">
        <v>27</v>
      </c>
      <c r="M6" s="13" t="s">
        <v>48</v>
      </c>
      <c r="N6" s="116"/>
    </row>
    <row r="7" spans="1:14" ht="15.75">
      <c r="A7" s="2"/>
      <c r="B7" s="148" t="s">
        <v>125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  <c r="N7" s="13"/>
    </row>
    <row r="8" spans="1:14" ht="32.25" customHeight="1">
      <c r="A8" s="2" t="s">
        <v>28</v>
      </c>
      <c r="B8" s="148" t="s">
        <v>151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13"/>
    </row>
    <row r="9" spans="1:14" ht="281.25" customHeight="1">
      <c r="A9" s="8" t="s">
        <v>51</v>
      </c>
      <c r="B9" s="74" t="s">
        <v>78</v>
      </c>
      <c r="C9" s="37" t="s">
        <v>79</v>
      </c>
      <c r="D9" s="39"/>
      <c r="E9" s="39"/>
      <c r="F9" s="39"/>
      <c r="G9" s="39"/>
      <c r="H9" s="39"/>
      <c r="I9" s="38"/>
      <c r="J9" s="45">
        <v>0</v>
      </c>
      <c r="K9" s="45">
        <v>0</v>
      </c>
      <c r="L9" s="45">
        <v>0</v>
      </c>
      <c r="M9" s="45">
        <v>0</v>
      </c>
      <c r="N9" s="75" t="s">
        <v>126</v>
      </c>
    </row>
    <row r="10" spans="1:14" ht="18.75">
      <c r="A10" s="2"/>
      <c r="B10" s="48" t="s">
        <v>30</v>
      </c>
      <c r="C10" s="48"/>
      <c r="D10" s="39"/>
      <c r="E10" s="39"/>
      <c r="F10" s="40"/>
      <c r="G10" s="49"/>
      <c r="H10" s="43"/>
      <c r="I10" s="39"/>
      <c r="J10" s="45"/>
      <c r="K10" s="45" t="s">
        <v>127</v>
      </c>
      <c r="L10" s="45" t="s">
        <v>127</v>
      </c>
      <c r="M10" s="45" t="s">
        <v>127</v>
      </c>
      <c r="N10" s="23"/>
    </row>
    <row r="11" spans="1:14" ht="36" customHeight="1">
      <c r="A11" s="2"/>
      <c r="B11" s="151" t="s">
        <v>152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23"/>
    </row>
    <row r="12" spans="1:14" ht="189.75" customHeight="1">
      <c r="A12" s="2" t="s">
        <v>128</v>
      </c>
      <c r="B12" s="92" t="s">
        <v>129</v>
      </c>
      <c r="C12" s="48" t="s">
        <v>79</v>
      </c>
      <c r="D12" s="65">
        <v>806</v>
      </c>
      <c r="E12" s="66" t="s">
        <v>74</v>
      </c>
      <c r="F12" s="66" t="s">
        <v>50</v>
      </c>
      <c r="G12" s="66" t="s">
        <v>31</v>
      </c>
      <c r="H12" s="76" t="s">
        <v>164</v>
      </c>
      <c r="I12" s="66" t="s">
        <v>162</v>
      </c>
      <c r="J12" s="45"/>
      <c r="K12" s="45">
        <v>100000</v>
      </c>
      <c r="L12" s="45">
        <v>100000</v>
      </c>
      <c r="M12" s="45">
        <v>200000</v>
      </c>
      <c r="N12" s="48" t="s">
        <v>153</v>
      </c>
    </row>
    <row r="13" spans="1:14" ht="97.5" customHeight="1">
      <c r="A13" s="88"/>
      <c r="B13" s="87"/>
      <c r="C13" s="48" t="s">
        <v>79</v>
      </c>
      <c r="D13" s="93">
        <v>806</v>
      </c>
      <c r="E13" s="94" t="s">
        <v>74</v>
      </c>
      <c r="F13" s="66" t="s">
        <v>50</v>
      </c>
      <c r="G13" s="66" t="s">
        <v>31</v>
      </c>
      <c r="H13" s="66" t="s">
        <v>161</v>
      </c>
      <c r="I13" s="94" t="s">
        <v>162</v>
      </c>
      <c r="J13" s="95"/>
      <c r="K13" s="95">
        <v>0</v>
      </c>
      <c r="L13" s="95">
        <v>0</v>
      </c>
      <c r="M13" s="95">
        <v>0</v>
      </c>
      <c r="N13" s="86"/>
    </row>
    <row r="14" spans="1:15" ht="15.75">
      <c r="A14" s="2"/>
      <c r="B14" s="4" t="s">
        <v>34</v>
      </c>
      <c r="C14" s="3"/>
      <c r="D14" s="4"/>
      <c r="E14" s="4"/>
      <c r="F14" s="2"/>
      <c r="G14" s="13"/>
      <c r="H14" s="13"/>
      <c r="I14" s="4"/>
      <c r="J14" s="9">
        <f>SUM(J9:J13)</f>
        <v>0</v>
      </c>
      <c r="K14" s="9">
        <f>SUM(K9:K13)</f>
        <v>100000</v>
      </c>
      <c r="L14" s="9">
        <f>SUM(L9:L13)</f>
        <v>100000</v>
      </c>
      <c r="M14" s="9">
        <f>SUM(M9:M13)</f>
        <v>200000</v>
      </c>
      <c r="N14" s="3"/>
      <c r="O14" s="15"/>
    </row>
    <row r="15" spans="1:15" ht="15.75">
      <c r="A15" s="2"/>
      <c r="B15" s="4" t="s">
        <v>120</v>
      </c>
      <c r="C15" s="4"/>
      <c r="D15" s="4"/>
      <c r="E15" s="4"/>
      <c r="F15" s="2"/>
      <c r="G15" s="13"/>
      <c r="H15" s="13"/>
      <c r="I15" s="4"/>
      <c r="J15" s="9">
        <f>J14</f>
        <v>0</v>
      </c>
      <c r="K15" s="9">
        <f>K14</f>
        <v>100000</v>
      </c>
      <c r="L15" s="9">
        <f>L14</f>
        <v>100000</v>
      </c>
      <c r="M15" s="9">
        <f>M14</f>
        <v>200000</v>
      </c>
      <c r="N15" s="4"/>
      <c r="O15" s="15"/>
    </row>
    <row r="16" spans="1:14" ht="15.75">
      <c r="A16" s="2"/>
      <c r="B16" s="4" t="s">
        <v>46</v>
      </c>
      <c r="C16" s="4"/>
      <c r="D16" s="4"/>
      <c r="E16" s="4"/>
      <c r="F16" s="2"/>
      <c r="G16" s="13"/>
      <c r="H16" s="13"/>
      <c r="I16" s="4"/>
      <c r="J16" s="9"/>
      <c r="K16" s="9"/>
      <c r="L16" s="9"/>
      <c r="M16" s="9"/>
      <c r="N16" s="4"/>
    </row>
    <row r="17" spans="1:14" ht="18" customHeight="1">
      <c r="A17" s="2"/>
      <c r="B17" s="4" t="s">
        <v>0</v>
      </c>
      <c r="C17" s="4"/>
      <c r="D17" s="93"/>
      <c r="E17" s="94"/>
      <c r="F17" s="66"/>
      <c r="G17" s="66"/>
      <c r="H17" s="66"/>
      <c r="I17" s="94"/>
      <c r="J17" s="9">
        <v>0</v>
      </c>
      <c r="K17" s="9">
        <f>K13</f>
        <v>0</v>
      </c>
      <c r="L17" s="9">
        <f>L13</f>
        <v>0</v>
      </c>
      <c r="M17" s="9">
        <f>M13</f>
        <v>0</v>
      </c>
      <c r="N17" s="4"/>
    </row>
    <row r="18" spans="1:15" ht="21.75" customHeight="1">
      <c r="A18" s="2"/>
      <c r="B18" s="4" t="s">
        <v>145</v>
      </c>
      <c r="C18" s="4"/>
      <c r="D18" s="65"/>
      <c r="E18" s="66"/>
      <c r="F18" s="66"/>
      <c r="G18" s="66"/>
      <c r="H18" s="76"/>
      <c r="I18" s="66"/>
      <c r="J18" s="9">
        <v>0</v>
      </c>
      <c r="K18" s="9">
        <f>K12</f>
        <v>100000</v>
      </c>
      <c r="L18" s="9">
        <f>L12</f>
        <v>100000</v>
      </c>
      <c r="M18" s="9">
        <f>M12</f>
        <v>200000</v>
      </c>
      <c r="N18" s="4"/>
      <c r="O18" s="15"/>
    </row>
    <row r="21" spans="1:13" s="18" customFormat="1" ht="31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7"/>
      <c r="K21" s="17"/>
      <c r="L21" s="17"/>
      <c r="M21" s="17"/>
    </row>
    <row r="23" spans="10:13" ht="15.75">
      <c r="J23" s="15"/>
      <c r="K23" s="15"/>
      <c r="L23" s="15"/>
      <c r="M23" s="15"/>
    </row>
    <row r="24" spans="10:15" ht="15.75">
      <c r="J24" s="15"/>
      <c r="K24" s="15"/>
      <c r="L24" s="15"/>
      <c r="M24" s="15"/>
      <c r="O24" s="15"/>
    </row>
  </sheetData>
  <sheetProtection/>
  <mergeCells count="15">
    <mergeCell ref="N5:N6"/>
    <mergeCell ref="F6:H6"/>
    <mergeCell ref="A5:A6"/>
    <mergeCell ref="B5:B6"/>
    <mergeCell ref="C5:C6"/>
    <mergeCell ref="D5:I5"/>
    <mergeCell ref="J5:M5"/>
    <mergeCell ref="L1:N1"/>
    <mergeCell ref="E2:G2"/>
    <mergeCell ref="L2:N2"/>
    <mergeCell ref="A3:N3"/>
    <mergeCell ref="A21:I21"/>
    <mergeCell ref="B7:M7"/>
    <mergeCell ref="B8:M8"/>
    <mergeCell ref="B11:M11"/>
  </mergeCells>
  <printOptions/>
  <pageMargins left="0.35" right="0.25" top="0.44" bottom="0.41" header="0.39" footer="0.31"/>
  <pageSetup fitToHeight="17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7"/>
  <sheetViews>
    <sheetView tabSelected="1" view="pageBreakPreview" zoomScale="75" zoomScaleNormal="85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7.75390625" style="19" customWidth="1"/>
    <col min="2" max="2" width="30.875" style="16" customWidth="1"/>
    <col min="3" max="3" width="18.625" style="16" customWidth="1"/>
    <col min="4" max="5" width="9.125" style="16" customWidth="1"/>
    <col min="6" max="6" width="4.625" style="16" customWidth="1"/>
    <col min="7" max="7" width="4.75390625" style="16" customWidth="1"/>
    <col min="8" max="8" width="6.625" style="16" customWidth="1"/>
    <col min="9" max="9" width="9.125" style="16" customWidth="1"/>
    <col min="10" max="10" width="13.625" style="16" customWidth="1"/>
    <col min="11" max="11" width="14.125" style="16" customWidth="1"/>
    <col min="12" max="12" width="14.625" style="16" customWidth="1"/>
    <col min="13" max="13" width="15.125" style="16" customWidth="1"/>
    <col min="14" max="14" width="26.25390625" style="16" customWidth="1"/>
    <col min="15" max="15" width="10.375" style="16" bestFit="1" customWidth="1"/>
    <col min="16" max="16384" width="9.125" style="16" customWidth="1"/>
  </cols>
  <sheetData>
    <row r="1" spans="12:14" ht="33" customHeight="1">
      <c r="L1" s="144" t="s">
        <v>170</v>
      </c>
      <c r="M1" s="144"/>
      <c r="N1" s="144"/>
    </row>
    <row r="2" spans="5:15" ht="96.75" customHeight="1">
      <c r="E2" s="138"/>
      <c r="F2" s="156"/>
      <c r="G2" s="156"/>
      <c r="L2" s="157" t="s">
        <v>130</v>
      </c>
      <c r="M2" s="157"/>
      <c r="N2" s="157"/>
      <c r="O2" s="1"/>
    </row>
    <row r="3" spans="1:14" ht="39" customHeight="1">
      <c r="A3" s="143" t="s">
        <v>159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5:9" ht="15.75">
      <c r="E4" s="6"/>
      <c r="F4" s="5" t="s">
        <v>50</v>
      </c>
      <c r="G4" s="6">
        <v>5</v>
      </c>
      <c r="H4" s="6"/>
      <c r="I4" s="6"/>
    </row>
    <row r="5" spans="1:14" ht="18" customHeight="1">
      <c r="A5" s="145" t="s">
        <v>16</v>
      </c>
      <c r="B5" s="146" t="s">
        <v>17</v>
      </c>
      <c r="C5" s="116" t="s">
        <v>18</v>
      </c>
      <c r="D5" s="116" t="s">
        <v>19</v>
      </c>
      <c r="E5" s="116"/>
      <c r="F5" s="116"/>
      <c r="G5" s="116"/>
      <c r="H5" s="116"/>
      <c r="I5" s="116"/>
      <c r="J5" s="117" t="s">
        <v>141</v>
      </c>
      <c r="K5" s="118"/>
      <c r="L5" s="118"/>
      <c r="M5" s="119"/>
      <c r="N5" s="116" t="s">
        <v>20</v>
      </c>
    </row>
    <row r="6" spans="1:14" ht="83.25" customHeight="1">
      <c r="A6" s="145"/>
      <c r="B6" s="147"/>
      <c r="C6" s="116"/>
      <c r="D6" s="13" t="s">
        <v>21</v>
      </c>
      <c r="E6" s="13" t="s">
        <v>22</v>
      </c>
      <c r="F6" s="117" t="s">
        <v>23</v>
      </c>
      <c r="G6" s="118"/>
      <c r="H6" s="119"/>
      <c r="I6" s="13" t="s">
        <v>24</v>
      </c>
      <c r="J6" s="13" t="s">
        <v>25</v>
      </c>
      <c r="K6" s="13" t="s">
        <v>26</v>
      </c>
      <c r="L6" s="13" t="s">
        <v>27</v>
      </c>
      <c r="M6" s="13" t="s">
        <v>48</v>
      </c>
      <c r="N6" s="116"/>
    </row>
    <row r="7" spans="1:14" ht="15.75">
      <c r="A7" s="2"/>
      <c r="B7" s="148" t="s">
        <v>138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  <c r="N7" s="13"/>
    </row>
    <row r="8" spans="1:14" ht="19.5" customHeight="1">
      <c r="A8" s="2" t="s">
        <v>28</v>
      </c>
      <c r="B8" s="148" t="s">
        <v>139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13"/>
    </row>
    <row r="9" spans="1:14" ht="107.25" customHeight="1">
      <c r="A9" s="2" t="s">
        <v>51</v>
      </c>
      <c r="B9" s="3" t="s">
        <v>132</v>
      </c>
      <c r="C9" s="33" t="s">
        <v>79</v>
      </c>
      <c r="D9" s="2"/>
      <c r="E9" s="2"/>
      <c r="F9" s="2"/>
      <c r="G9" s="13"/>
      <c r="H9" s="2"/>
      <c r="I9" s="13"/>
      <c r="J9" s="9"/>
      <c r="K9" s="9"/>
      <c r="L9" s="9"/>
      <c r="M9" s="9"/>
      <c r="N9" s="23"/>
    </row>
    <row r="10" spans="1:15" ht="15.75">
      <c r="A10" s="2"/>
      <c r="B10" s="4" t="s">
        <v>30</v>
      </c>
      <c r="C10" s="3"/>
      <c r="D10" s="4"/>
      <c r="E10" s="4"/>
      <c r="F10" s="2"/>
      <c r="G10" s="13"/>
      <c r="H10" s="13"/>
      <c r="I10" s="4"/>
      <c r="J10" s="9">
        <f>SUM(J9:J9)</f>
        <v>0</v>
      </c>
      <c r="K10" s="9">
        <f>SUM(K9:K9)</f>
        <v>0</v>
      </c>
      <c r="L10" s="9">
        <f>SUM(L9:L9)</f>
        <v>0</v>
      </c>
      <c r="M10" s="9">
        <f>SUM(M9:M9)</f>
        <v>0</v>
      </c>
      <c r="N10" s="3"/>
      <c r="O10" s="15"/>
    </row>
    <row r="11" spans="1:14" ht="15.75">
      <c r="A11" s="2" t="s">
        <v>31</v>
      </c>
      <c r="B11" s="148" t="s">
        <v>131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  <c r="N11" s="4"/>
    </row>
    <row r="12" spans="1:15" ht="216" customHeight="1">
      <c r="A12" s="2" t="s">
        <v>32</v>
      </c>
      <c r="B12" s="3" t="s">
        <v>133</v>
      </c>
      <c r="C12" s="4" t="s">
        <v>79</v>
      </c>
      <c r="D12" s="2"/>
      <c r="E12" s="2"/>
      <c r="F12" s="2" t="s">
        <v>142</v>
      </c>
      <c r="G12" s="13" t="s">
        <v>142</v>
      </c>
      <c r="H12" s="2" t="s">
        <v>142</v>
      </c>
      <c r="I12" s="2" t="s">
        <v>142</v>
      </c>
      <c r="J12" s="9"/>
      <c r="K12" s="9"/>
      <c r="L12" s="9"/>
      <c r="M12" s="9"/>
      <c r="N12" s="23" t="s">
        <v>154</v>
      </c>
      <c r="O12" s="29">
        <f>SUM(J12:M12)</f>
        <v>0</v>
      </c>
    </row>
    <row r="13" spans="1:15" ht="145.5" customHeight="1">
      <c r="A13" s="81"/>
      <c r="B13" s="80"/>
      <c r="C13" s="4"/>
      <c r="D13" s="2"/>
      <c r="E13" s="2"/>
      <c r="F13" s="2"/>
      <c r="G13" s="13"/>
      <c r="H13" s="2"/>
      <c r="I13" s="2"/>
      <c r="J13" s="9"/>
      <c r="K13" s="9"/>
      <c r="L13" s="9"/>
      <c r="M13" s="9"/>
      <c r="N13" s="23" t="s">
        <v>134</v>
      </c>
      <c r="O13" s="29"/>
    </row>
    <row r="14" spans="1:15" ht="15.75">
      <c r="A14" s="2"/>
      <c r="B14" s="4" t="s">
        <v>34</v>
      </c>
      <c r="C14" s="3"/>
      <c r="D14" s="4"/>
      <c r="E14" s="4"/>
      <c r="F14" s="22"/>
      <c r="G14" s="20"/>
      <c r="H14" s="21"/>
      <c r="I14" s="4"/>
      <c r="J14" s="9">
        <f>SUM(J13:J13)</f>
        <v>0</v>
      </c>
      <c r="K14" s="9">
        <f>SUM(K13:K13)</f>
        <v>0</v>
      </c>
      <c r="L14" s="9">
        <f>SUM(L13:L13)</f>
        <v>0</v>
      </c>
      <c r="M14" s="9">
        <f>SUM(M13:M13)</f>
        <v>0</v>
      </c>
      <c r="N14" s="3"/>
      <c r="O14" s="15"/>
    </row>
    <row r="15" spans="1:14" s="30" customFormat="1" ht="15.75">
      <c r="A15" s="2" t="s">
        <v>35</v>
      </c>
      <c r="B15" s="148" t="s">
        <v>160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50"/>
      <c r="N15" s="4"/>
    </row>
    <row r="16" spans="1:15" ht="147" customHeight="1">
      <c r="A16" s="8" t="s">
        <v>37</v>
      </c>
      <c r="B16" s="10" t="s">
        <v>135</v>
      </c>
      <c r="C16" s="33" t="s">
        <v>79</v>
      </c>
      <c r="D16" s="82">
        <v>806</v>
      </c>
      <c r="E16" s="83" t="s">
        <v>74</v>
      </c>
      <c r="F16" s="83" t="s">
        <v>50</v>
      </c>
      <c r="G16" s="83" t="s">
        <v>35</v>
      </c>
      <c r="H16" s="85" t="s">
        <v>163</v>
      </c>
      <c r="I16" s="83" t="s">
        <v>47</v>
      </c>
      <c r="J16" s="84">
        <v>3000</v>
      </c>
      <c r="K16" s="84">
        <v>3000</v>
      </c>
      <c r="L16" s="84">
        <v>3000</v>
      </c>
      <c r="M16" s="84">
        <f>SUM(J16:L16)</f>
        <v>9000</v>
      </c>
      <c r="N16" s="23" t="s">
        <v>155</v>
      </c>
      <c r="O16" s="24"/>
    </row>
    <row r="17" spans="1:15" ht="15.75">
      <c r="A17" s="2"/>
      <c r="B17" s="4" t="s">
        <v>40</v>
      </c>
      <c r="C17" s="3"/>
      <c r="D17" s="4"/>
      <c r="E17" s="4"/>
      <c r="F17" s="22"/>
      <c r="G17" s="20"/>
      <c r="H17" s="21"/>
      <c r="I17" s="4"/>
      <c r="J17" s="9">
        <f>SUM(J16:J16)</f>
        <v>3000</v>
      </c>
      <c r="K17" s="9">
        <f>SUM(K16:K16)</f>
        <v>3000</v>
      </c>
      <c r="L17" s="9">
        <f>SUM(L16:L16)</f>
        <v>3000</v>
      </c>
      <c r="M17" s="9">
        <f>SUM(J17:L17)</f>
        <v>9000</v>
      </c>
      <c r="N17" s="3"/>
      <c r="O17" s="15"/>
    </row>
    <row r="18" spans="1:14" s="30" customFormat="1" ht="15.75">
      <c r="A18" s="2"/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50"/>
      <c r="N18" s="3"/>
    </row>
    <row r="19" spans="1:15" ht="15.75">
      <c r="A19" s="2"/>
      <c r="B19" s="4" t="s">
        <v>45</v>
      </c>
      <c r="C19" s="4"/>
      <c r="D19" s="4"/>
      <c r="E19" s="4"/>
      <c r="F19" s="2"/>
      <c r="G19" s="13"/>
      <c r="H19" s="13"/>
      <c r="I19" s="4"/>
      <c r="J19" s="98">
        <v>3000</v>
      </c>
      <c r="K19" s="98">
        <v>3000</v>
      </c>
      <c r="L19" s="98">
        <v>3000</v>
      </c>
      <c r="M19" s="98">
        <f>SUM(J19:L19)</f>
        <v>9000</v>
      </c>
      <c r="N19" s="4"/>
      <c r="O19" s="15"/>
    </row>
    <row r="20" spans="1:14" ht="15.75">
      <c r="A20" s="2"/>
      <c r="B20" s="4" t="s">
        <v>46</v>
      </c>
      <c r="C20" s="4"/>
      <c r="D20" s="4"/>
      <c r="E20" s="4"/>
      <c r="F20" s="2"/>
      <c r="G20" s="13"/>
      <c r="H20" s="13"/>
      <c r="I20" s="4"/>
      <c r="J20" s="9"/>
      <c r="K20" s="9"/>
      <c r="L20" s="9"/>
      <c r="M20" s="9"/>
      <c r="N20" s="4"/>
    </row>
    <row r="21" spans="1:15" ht="15.75">
      <c r="A21" s="2"/>
      <c r="B21" s="4" t="s">
        <v>144</v>
      </c>
      <c r="C21" s="4"/>
      <c r="D21" s="82"/>
      <c r="E21" s="83"/>
      <c r="F21" s="83"/>
      <c r="G21" s="83"/>
      <c r="H21" s="85"/>
      <c r="I21" s="83"/>
      <c r="J21" s="9">
        <v>3000</v>
      </c>
      <c r="K21" s="9">
        <v>3000</v>
      </c>
      <c r="L21" s="9">
        <v>3000</v>
      </c>
      <c r="M21" s="9">
        <f>SUM(J21:L21)</f>
        <v>9000</v>
      </c>
      <c r="N21" s="4"/>
      <c r="O21" s="15"/>
    </row>
    <row r="22" spans="1:15" ht="15.75">
      <c r="A22" s="2"/>
      <c r="B22" s="4" t="s">
        <v>0</v>
      </c>
      <c r="C22" s="4"/>
      <c r="D22" s="4"/>
      <c r="E22" s="4"/>
      <c r="F22" s="2"/>
      <c r="G22" s="13"/>
      <c r="H22" s="13"/>
      <c r="I22" s="4"/>
      <c r="J22" s="9">
        <v>0</v>
      </c>
      <c r="K22" s="9">
        <v>0</v>
      </c>
      <c r="L22" s="9">
        <v>0</v>
      </c>
      <c r="M22" s="9">
        <f>SUM(J22:L22)</f>
        <v>0</v>
      </c>
      <c r="N22" s="4"/>
      <c r="O22" s="15"/>
    </row>
    <row r="23" s="18" customFormat="1" ht="35.25" customHeight="1">
      <c r="A23" s="25"/>
    </row>
    <row r="24" spans="1:13" s="18" customFormat="1" ht="35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7"/>
      <c r="K24" s="17"/>
      <c r="L24" s="17"/>
      <c r="M24" s="17"/>
    </row>
    <row r="25" s="18" customFormat="1" ht="35.25" customHeight="1">
      <c r="A25" s="25"/>
    </row>
    <row r="26" spans="1:10" s="18" customFormat="1" ht="35.25" customHeight="1">
      <c r="A26" s="25"/>
      <c r="J26" s="17"/>
    </row>
    <row r="27" spans="10:15" ht="15.75">
      <c r="J27" s="15"/>
      <c r="O27" s="15"/>
    </row>
  </sheetData>
  <sheetProtection/>
  <mergeCells count="17">
    <mergeCell ref="N5:N6"/>
    <mergeCell ref="F6:H6"/>
    <mergeCell ref="L1:N1"/>
    <mergeCell ref="E2:G2"/>
    <mergeCell ref="L2:N2"/>
    <mergeCell ref="A3:N3"/>
    <mergeCell ref="A5:A6"/>
    <mergeCell ref="B5:B6"/>
    <mergeCell ref="C5:C6"/>
    <mergeCell ref="D5:I5"/>
    <mergeCell ref="J5:M5"/>
    <mergeCell ref="A24:I24"/>
    <mergeCell ref="B7:M7"/>
    <mergeCell ref="B8:M8"/>
    <mergeCell ref="B11:M11"/>
    <mergeCell ref="B15:M15"/>
    <mergeCell ref="B18:M18"/>
  </mergeCells>
  <printOptions/>
  <pageMargins left="0.35" right="0.25" top="0.44" bottom="0.41" header="0.39" footer="0.31"/>
  <pageSetup fitToHeight="17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2013-12-24T09:08:31Z</cp:lastPrinted>
  <dcterms:created xsi:type="dcterms:W3CDTF">2013-07-29T03:10:57Z</dcterms:created>
  <dcterms:modified xsi:type="dcterms:W3CDTF">2013-12-26T08:42:18Z</dcterms:modified>
  <cp:category/>
  <cp:version/>
  <cp:contentType/>
  <cp:contentStatus/>
</cp:coreProperties>
</file>